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leinew_mar\Documents\14.2453.0 TUPNR II\Nachfolgeprogramm 2020+\Demoauswahl\Final documents\final\"/>
    </mc:Choice>
  </mc:AlternateContent>
  <xr:revisionPtr revIDLastSave="0" documentId="13_ncr:1_{58AC198F-ED12-4999-9C4E-607F31AF7B9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GIZ Budget" sheetId="6" r:id="rId1"/>
    <sheet name="Sheet3" sheetId="4" state="hidden" r:id="rId2"/>
    <sheet name="Sheet2" sheetId="3" state="hidden" r:id="rId3"/>
    <sheet name="Sheet1 (2)" sheetId="2" state="hidden" r:id="rId4"/>
  </sheets>
  <definedNames>
    <definedName name="_ftn1" localSheetId="0">'GIZ Budget'!#REF!</definedName>
    <definedName name="_ftnref1" localSheetId="0">'GIZ Budget'!#REF!</definedName>
    <definedName name="_Toc337245314" localSheetId="0">'GIZ Budget'!$B$9</definedName>
    <definedName name="_Toc337245315" localSheetId="0">'GIZ Budget'!$B$26</definedName>
    <definedName name="_Toc337245316" localSheetId="0">'GIZ Budget'!#REF!</definedName>
    <definedName name="GIZ_budget_items">'GIZ Budget'!$B$33:$B$35</definedName>
    <definedName name="Z_0A2DC6E1_FB67_473F_BA0C_928397D78128_.wvu.Cols" localSheetId="3" hidden="1">'Sheet1 (2)'!$B:$B,'Sheet1 (2)'!$D:$D,'Sheet1 (2)'!$H:$J</definedName>
    <definedName name="Z_0A2DC6E1_FB67_473F_BA0C_928397D78128_.wvu.Rows" localSheetId="3" hidden="1">'Sheet1 (2)'!$26:$26</definedName>
    <definedName name="Z_4CD0E694_120F_4AE6_A06C_4CF57EEA6F4D_.wvu.Cols" localSheetId="3" hidden="1">'Sheet1 (2)'!$B:$B,'Sheet1 (2)'!$D:$D,'Sheet1 (2)'!$H:$J</definedName>
    <definedName name="Z_4CD0E694_120F_4AE6_A06C_4CF57EEA6F4D_.wvu.Rows" localSheetId="3" hidden="1">'Sheet1 (2)'!$26:$26</definedName>
    <definedName name="Z_A6C1DBB8_533E_42AF_8A53_0694D591727D_.wvu.Cols" localSheetId="3" hidden="1">'Sheet1 (2)'!$B:$B,'Sheet1 (2)'!$D:$D,'Sheet1 (2)'!$H:$J</definedName>
    <definedName name="Z_A6C1DBB8_533E_42AF_8A53_0694D591727D_.wvu.Rows" localSheetId="3" hidden="1">'Sheet1 (2)'!$26:$26</definedName>
    <definedName name="Z_FDA5B4C3_01C6_40F2_956E_8023BA52400A_.wvu.Cols" localSheetId="3" hidden="1">'Sheet1 (2)'!$B:$B,'Sheet1 (2)'!$D:$D,'Sheet1 (2)'!$H:$J</definedName>
    <definedName name="Z_FDA5B4C3_01C6_40F2_956E_8023BA52400A_.wvu.Rows" localSheetId="3" hidden="1">'Sheet1 (2)'!$26:$26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6" l="1"/>
  <c r="E9" i="6"/>
  <c r="E10" i="6"/>
  <c r="E11" i="6"/>
  <c r="E12" i="6"/>
  <c r="E7" i="6" l="1"/>
  <c r="E23" i="6" l="1"/>
  <c r="E6" i="6"/>
  <c r="E5" i="6"/>
  <c r="E4" i="6"/>
  <c r="E8" i="6" l="1"/>
  <c r="E25" i="6"/>
  <c r="E26" i="6"/>
  <c r="E28" i="6"/>
  <c r="E29" i="6"/>
  <c r="E30" i="6"/>
  <c r="E31" i="6"/>
  <c r="E22" i="6"/>
  <c r="E21" i="6"/>
  <c r="E20" i="6"/>
  <c r="E19" i="6"/>
  <c r="E17" i="6"/>
  <c r="E16" i="6"/>
  <c r="E15" i="6"/>
  <c r="E14" i="6"/>
  <c r="K48" i="2"/>
  <c r="M48" i="2"/>
  <c r="M47" i="2"/>
  <c r="K45" i="2"/>
  <c r="M44" i="2"/>
  <c r="M45" i="2" s="1"/>
  <c r="M46" i="2" s="1"/>
  <c r="M43" i="2"/>
  <c r="O43" i="2" s="1"/>
  <c r="M42" i="2"/>
  <c r="M41" i="2"/>
  <c r="K39" i="2"/>
  <c r="M38" i="2"/>
  <c r="M37" i="2"/>
  <c r="O37" i="2"/>
  <c r="M36" i="2"/>
  <c r="M35" i="2"/>
  <c r="K32" i="2"/>
  <c r="K33" i="2"/>
  <c r="M31" i="2"/>
  <c r="M30" i="2"/>
  <c r="M29" i="2"/>
  <c r="M28" i="2"/>
  <c r="M27" i="2"/>
  <c r="M25" i="2"/>
  <c r="M24" i="2"/>
  <c r="M23" i="2"/>
  <c r="M22" i="2"/>
  <c r="M33" i="2" s="1"/>
  <c r="M21" i="2"/>
  <c r="M20" i="2"/>
  <c r="K17" i="2"/>
  <c r="M17" i="2" s="1"/>
  <c r="M18" i="2" s="1"/>
  <c r="M16" i="2"/>
  <c r="M15" i="2"/>
  <c r="M14" i="2"/>
  <c r="M13" i="2"/>
  <c r="M12" i="2"/>
  <c r="F9" i="2"/>
  <c r="K9" i="2"/>
  <c r="K10" i="2" s="1"/>
  <c r="M8" i="2"/>
  <c r="M7" i="2"/>
  <c r="M6" i="2"/>
  <c r="M5" i="2"/>
  <c r="O5" i="2"/>
  <c r="M4" i="2"/>
  <c r="M3" i="2"/>
  <c r="M39" i="2"/>
  <c r="O35" i="2"/>
  <c r="M32" i="2"/>
  <c r="M9" i="2"/>
  <c r="M10" i="2" s="1"/>
  <c r="E32" i="6" l="1"/>
  <c r="M51" i="2"/>
  <c r="M52" i="2"/>
  <c r="K18" i="2"/>
  <c r="K49" i="2" s="1"/>
  <c r="M49" i="2" s="1"/>
  <c r="E24" i="6"/>
  <c r="E18" i="6"/>
  <c r="E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Mareile Nganunu-Kroening</author>
  </authors>
  <commentList>
    <comment ref="E3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Mareile Nganunu-Kroening:</t>
        </r>
        <r>
          <rPr>
            <sz val="9"/>
            <color indexed="81"/>
            <rFont val="Tahoma"/>
            <family val="2"/>
          </rPr>
          <t xml:space="preserve">
what is this?
</t>
        </r>
        <r>
          <rPr>
            <b/>
            <sz val="9"/>
            <color indexed="81"/>
            <rFont val="Tahoma"/>
            <family val="2"/>
          </rPr>
          <t>Seth:</t>
        </r>
        <r>
          <rPr>
            <sz val="9"/>
            <color indexed="81"/>
            <rFont val="Tahoma"/>
            <family val="2"/>
          </rPr>
          <t xml:space="preserve">
We expect that each year the Lubombo communitiy reps can meet and share at their level and exchange information
</t>
        </r>
      </text>
    </comment>
  </commentList>
</comments>
</file>

<file path=xl/sharedStrings.xml><?xml version="1.0" encoding="utf-8"?>
<sst xmlns="http://schemas.openxmlformats.org/spreadsheetml/2006/main" count="237" uniqueCount="162">
  <si>
    <t>Category</t>
  </si>
  <si>
    <t>Comp</t>
  </si>
  <si>
    <t xml:space="preserve">Item </t>
  </si>
  <si>
    <t>Cost per item</t>
  </si>
  <si>
    <t>no of items</t>
  </si>
  <si>
    <t>Total in €</t>
  </si>
  <si>
    <t>Total in R</t>
  </si>
  <si>
    <t>Capacity Building and Training</t>
  </si>
  <si>
    <t xml:space="preserve">Project Management Training </t>
  </si>
  <si>
    <t>10,000</t>
  </si>
  <si>
    <t>5,000</t>
  </si>
  <si>
    <t xml:space="preserve">Mhlumeni Hospitality and Management Training </t>
  </si>
  <si>
    <t xml:space="preserve"> 2,000</t>
  </si>
  <si>
    <t>6,000</t>
  </si>
  <si>
    <t xml:space="preserve">Eco Business Planning for Mambane-Usuthu-Catuane core areas </t>
  </si>
  <si>
    <t xml:space="preserve"> 4,000</t>
  </si>
  <si>
    <t>4,000</t>
  </si>
  <si>
    <t>12,000</t>
  </si>
  <si>
    <t>Eco Trails Training including promotional event (3)</t>
  </si>
  <si>
    <t>Governance training community forums and govt officers</t>
  </si>
  <si>
    <t xml:space="preserve"> 2,500</t>
  </si>
  <si>
    <t>COMP LTFCA SONMAL: FIRE TRAINING FOR PARK AND COMMUNITIES WITH WORKIN ON FIRE</t>
  </si>
  <si>
    <t>COMP MDTFCA: TRAINING ON WETLAND REHABILITATION and RANGELAND (incl. Venue, food, material, accomodation, transport)</t>
  </si>
  <si>
    <t>Sub total Capacity Building and Training</t>
  </si>
  <si>
    <t>Equipment and Goods</t>
  </si>
  <si>
    <t>Mhlumeni Furniture for 4 Tents</t>
  </si>
  <si>
    <t xml:space="preserve"> 3,500</t>
  </si>
  <si>
    <t>14,000</t>
  </si>
  <si>
    <t>Mhlumeni Electrical connection</t>
  </si>
  <si>
    <t xml:space="preserve">Mhlumeni kitchen/restaurant </t>
  </si>
  <si>
    <t>2,000</t>
  </si>
  <si>
    <t>3,000</t>
  </si>
  <si>
    <t>30,000</t>
  </si>
  <si>
    <t>COMP LTFCA SONMAL: FIRE EQUIPMENT</t>
  </si>
  <si>
    <t>Comp MDTFCA: REHABILITATION AND RANGELAND MATERIAL  AND EQUIPMENT (incl protective clothing)</t>
  </si>
  <si>
    <t>Sub total Equipment and Goods</t>
  </si>
  <si>
    <t>Consultancies</t>
  </si>
  <si>
    <t xml:space="preserve">Business Plan Mhlumeni </t>
  </si>
  <si>
    <t xml:space="preserve"> 5,000</t>
  </si>
  <si>
    <t>1,000</t>
  </si>
  <si>
    <t>Support to ANAC for stakeholder facilitation and Catuane assessment</t>
  </si>
  <si>
    <t>9,000</t>
  </si>
  <si>
    <t xml:space="preserve">Eco Business Plan Mambane-Usuthu-Catuane  and facilitation of JOS              </t>
  </si>
  <si>
    <t>15,000</t>
  </si>
  <si>
    <t xml:space="preserve">Marketing Mhlumeni Goba </t>
  </si>
  <si>
    <t>Marketing Promotional Event (assumes input from Boundless)</t>
  </si>
  <si>
    <t xml:space="preserve"> 7,500</t>
  </si>
  <si>
    <t>1.1;1.2;</t>
  </si>
  <si>
    <t>Design of Tourism Products including community exchange</t>
  </si>
  <si>
    <t>20,000</t>
  </si>
  <si>
    <t xml:space="preserve">Training Needs Assessment Core Areas </t>
  </si>
  <si>
    <t xml:space="preserve">LET Business Plan with launch workshop </t>
  </si>
  <si>
    <t>40,000</t>
  </si>
  <si>
    <t xml:space="preserve">Design of Eco Trails including Promotional Event Trail, trail construction and implementation program, including TNA and equipment </t>
  </si>
  <si>
    <t>50,000</t>
  </si>
  <si>
    <t>Details of this - too expensive?</t>
  </si>
  <si>
    <t xml:space="preserve">Promotional Event logistics and administration </t>
  </si>
  <si>
    <t>What is this?</t>
  </si>
  <si>
    <t>COMP MDTFCA: Consultant for Rehaboilitation of Wetland</t>
  </si>
  <si>
    <t>Sub total Consultancies</t>
  </si>
  <si>
    <t>Meetings/institutional support (transport, venues, accomodation, food)</t>
  </si>
  <si>
    <t>Joint Resource Committee Meetings (3 JRCsx 4 meetings</t>
  </si>
  <si>
    <t>13,500</t>
  </si>
  <si>
    <t>27,000</t>
  </si>
  <si>
    <t>Community visits</t>
  </si>
  <si>
    <t xml:space="preserve">Annual NGO Forum </t>
  </si>
  <si>
    <t xml:space="preserve"> 6,000</t>
  </si>
  <si>
    <t>Annual Community Forum</t>
  </si>
  <si>
    <t>Sub total Meetings and institutional support</t>
  </si>
  <si>
    <t>Management salary &amp; operational costs</t>
  </si>
  <si>
    <t>Mhlumeni operational costs</t>
  </si>
  <si>
    <t>Operational costs 3 JRCs</t>
  </si>
  <si>
    <t>Salary Technical asdviser LTFCA</t>
  </si>
  <si>
    <t>COMP MDTFCA: local wages and saleries (50 days*20 people*10€/day</t>
  </si>
  <si>
    <t>Sub total Operational Costs</t>
  </si>
  <si>
    <t>PPF Management Fee</t>
  </si>
  <si>
    <t>PPF Travel and operational support (4.6%)</t>
  </si>
  <si>
    <t>Is this enough to cover Swazi-unit's costs???</t>
  </si>
  <si>
    <t>Sub total PPF Management Support</t>
  </si>
  <si>
    <t>TOTAL</t>
  </si>
  <si>
    <t>Eco Business Planning Guideline</t>
  </si>
  <si>
    <r>
      <rPr>
        <sz val="10"/>
        <color rgb="FFFF0000"/>
        <rFont val="Calibri"/>
        <family val="2"/>
        <scheme val="minor"/>
      </rPr>
      <t>Equipment</t>
    </r>
    <r>
      <rPr>
        <sz val="10"/>
        <color theme="1"/>
        <rFont val="Calibri"/>
        <family val="2"/>
        <scheme val="minor"/>
      </rPr>
      <t xml:space="preserve"> Promotional Event </t>
    </r>
  </si>
  <si>
    <t>Equipment</t>
  </si>
  <si>
    <t>ITEM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</si>
  <si>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</si>
  <si>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</si>
  <si>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</si>
  <si>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</si>
  <si>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</si>
  <si>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</si>
  <si>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</si>
  <si>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</si>
  <si>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COST in Rand</t>
  </si>
  <si>
    <t>Cost in Euro</t>
  </si>
  <si>
    <t xml:space="preserve">CATERING </t>
  </si>
  <si>
    <t>R 4 000</t>
  </si>
  <si>
    <t>R 28 000</t>
  </si>
  <si>
    <t>1 867</t>
  </si>
  <si>
    <t>TRANSPORT</t>
  </si>
  <si>
    <t>REHABILITATION AND RANGELAND MATERIAL  AND EQUIPMENT</t>
  </si>
  <si>
    <t>R 135 000</t>
  </si>
  <si>
    <t>9 000</t>
  </si>
  <si>
    <t>PROTECTIVE CLOTHING</t>
  </si>
  <si>
    <t>CONSUMABLES</t>
  </si>
  <si>
    <t>R 1 500</t>
  </si>
  <si>
    <t>Wage to beneficiaries</t>
  </si>
  <si>
    <t>R 30 000</t>
  </si>
  <si>
    <t>R 150 000</t>
  </si>
  <si>
    <t>10 000</t>
  </si>
  <si>
    <t>ACCOMMODATION</t>
  </si>
  <si>
    <t>R 4 000.</t>
  </si>
  <si>
    <t>VENUE HIRE</t>
  </si>
  <si>
    <t>R 3 000</t>
  </si>
  <si>
    <t>CONSULTANT FEES</t>
  </si>
  <si>
    <t>TRAINING CONSULTANT</t>
  </si>
  <si>
    <t>R 12 000</t>
  </si>
  <si>
    <t>R 11 250</t>
  </si>
  <si>
    <t>R 83 250</t>
  </si>
  <si>
    <t>5 550</t>
  </si>
  <si>
    <t xml:space="preserve">TRAINING MATERIAL </t>
  </si>
  <si>
    <t>R 8 000</t>
  </si>
  <si>
    <t>R 40 000</t>
  </si>
  <si>
    <t>2 667</t>
  </si>
  <si>
    <t>R 197 800</t>
  </si>
  <si>
    <t>R 62 500</t>
  </si>
  <si>
    <t>R 63 000</t>
  </si>
  <si>
    <t>R 24 500</t>
  </si>
  <si>
    <t>R 23 750</t>
  </si>
  <si>
    <t>R 497 050</t>
  </si>
  <si>
    <t>33 137</t>
  </si>
  <si>
    <t>Wages</t>
  </si>
  <si>
    <t>Training consultant</t>
  </si>
  <si>
    <t>Training material</t>
  </si>
  <si>
    <t>Support</t>
  </si>
  <si>
    <r>
      <t>a.</t>
    </r>
    <r>
      <rPr>
        <sz val="7"/>
        <color rgb="FF111111"/>
        <rFont val="Times New Roman"/>
        <family val="1"/>
      </rPr>
      <t xml:space="preserve">    </t>
    </r>
    <r>
      <rPr>
        <sz val="11"/>
        <color rgb="FF111111"/>
        <rFont val="Verdana"/>
        <family val="2"/>
      </rPr>
      <t>PPF to organize brainstorming workshop on promotional tourism event with representatives from 3 countries and local tourism experts to develop the concept. Activities will include:</t>
    </r>
  </si>
  <si>
    <r>
      <t xml:space="preserve">                                </t>
    </r>
    <r>
      <rPr>
        <sz val="11"/>
        <color rgb="FF111111"/>
        <rFont val="Verdana"/>
        <family val="2"/>
      </rPr>
      <t>i.</t>
    </r>
    <r>
      <rPr>
        <sz val="7"/>
        <color rgb="FF111111"/>
        <rFont val="Times New Roman"/>
        <family val="1"/>
      </rPr>
      <t xml:space="preserve">    </t>
    </r>
    <r>
      <rPr>
        <sz val="11"/>
        <color rgb="FF111111"/>
        <rFont val="Verdana"/>
        <family val="2"/>
      </rPr>
      <t>Drafting of TORs by PPF</t>
    </r>
  </si>
  <si>
    <r>
      <t xml:space="preserve">                               </t>
    </r>
    <r>
      <rPr>
        <sz val="11"/>
        <color rgb="FF111111"/>
        <rFont val="Verdana"/>
        <family val="2"/>
      </rPr>
      <t>ii.</t>
    </r>
    <r>
      <rPr>
        <sz val="7"/>
        <color rgb="FF111111"/>
        <rFont val="Times New Roman"/>
        <family val="1"/>
      </rPr>
      <t xml:space="preserve">    </t>
    </r>
    <r>
      <rPr>
        <sz val="11"/>
        <color rgb="FF111111"/>
        <rFont val="Verdana"/>
        <family val="2"/>
      </rPr>
      <t>Identification of total funding needs for the Lubombo Eco Trails at the 3 country level and Promotional Event as well as possible co-funders/sponsors outside of GIZ funding</t>
    </r>
  </si>
  <si>
    <r>
      <t xml:space="preserve">                              </t>
    </r>
    <r>
      <rPr>
        <sz val="11"/>
        <color rgb="FF111111"/>
        <rFont val="Verdana"/>
        <family val="2"/>
      </rPr>
      <t>iii.</t>
    </r>
    <r>
      <rPr>
        <sz val="7"/>
        <color rgb="FF111111"/>
        <rFont val="Times New Roman"/>
        <family val="1"/>
      </rPr>
      <t xml:space="preserve">    </t>
    </r>
    <r>
      <rPr>
        <sz val="11"/>
        <color rgb="FF111111"/>
        <rFont val="Verdana"/>
        <family val="2"/>
      </rPr>
      <t>Design concept for trail network for promotional event and for multiple day hikes/trails</t>
    </r>
  </si>
  <si>
    <r>
      <t xml:space="preserve">                              </t>
    </r>
    <r>
      <rPr>
        <sz val="11"/>
        <color rgb="FF111111"/>
        <rFont val="Verdana"/>
        <family val="2"/>
      </rPr>
      <t>iv.</t>
    </r>
    <r>
      <rPr>
        <sz val="7"/>
        <color rgb="FF111111"/>
        <rFont val="Times New Roman"/>
        <family val="1"/>
      </rPr>
      <t xml:space="preserve">    </t>
    </r>
    <r>
      <rPr>
        <sz val="11"/>
        <color rgb="FF111111"/>
        <rFont val="Verdana"/>
        <family val="2"/>
      </rPr>
      <t>Identification of funding support through countries and/or sponsoring</t>
    </r>
  </si>
  <si>
    <r>
      <t xml:space="preserve">                               </t>
    </r>
    <r>
      <rPr>
        <sz val="11"/>
        <color rgb="FF111111"/>
        <rFont val="Verdana"/>
        <family val="2"/>
      </rPr>
      <t>v.</t>
    </r>
    <r>
      <rPr>
        <sz val="7"/>
        <color rgb="FF111111"/>
        <rFont val="Times New Roman"/>
        <family val="1"/>
      </rPr>
      <t xml:space="preserve">    </t>
    </r>
    <r>
      <rPr>
        <sz val="11"/>
        <color rgb="FF111111"/>
        <rFont val="Verdana"/>
        <family val="2"/>
      </rPr>
      <t>Joint marketing (use existing networks, potential linkages with Boundless)</t>
    </r>
  </si>
  <si>
    <r>
      <t xml:space="preserve">                              </t>
    </r>
    <r>
      <rPr>
        <sz val="11"/>
        <color rgb="FF111111"/>
        <rFont val="Verdana"/>
        <family val="2"/>
      </rPr>
      <t>vi.</t>
    </r>
    <r>
      <rPr>
        <sz val="7"/>
        <color rgb="FF111111"/>
        <rFont val="Times New Roman"/>
        <family val="1"/>
      </rPr>
      <t xml:space="preserve">    </t>
    </r>
    <r>
      <rPr>
        <sz val="11"/>
        <color rgb="FF111111"/>
        <rFont val="Verdana"/>
        <family val="2"/>
      </rPr>
      <t>Training needs assessment in regards to the implementation of the event (e.g. community staff, project managers)</t>
    </r>
  </si>
  <si>
    <r>
      <t xml:space="preserve">                            </t>
    </r>
    <r>
      <rPr>
        <sz val="11"/>
        <color rgb="FF111111"/>
        <rFont val="Verdana"/>
        <family val="2"/>
      </rPr>
      <t>vii.</t>
    </r>
    <r>
      <rPr>
        <sz val="7"/>
        <color rgb="FF111111"/>
        <rFont val="Times New Roman"/>
        <family val="1"/>
      </rPr>
      <t xml:space="preserve">    </t>
    </r>
    <r>
      <rPr>
        <sz val="11"/>
        <color rgb="FF111111"/>
        <rFont val="Verdana"/>
        <family val="2"/>
      </rPr>
      <t>Equipment needs assessment for implementing the eco trails promotional event</t>
    </r>
  </si>
  <si>
    <r>
      <t xml:space="preserve">                           </t>
    </r>
    <r>
      <rPr>
        <sz val="11"/>
        <color rgb="FF111111"/>
        <rFont val="Verdana"/>
        <family val="2"/>
      </rPr>
      <t>viii.</t>
    </r>
    <r>
      <rPr>
        <sz val="7"/>
        <color rgb="FF111111"/>
        <rFont val="Times New Roman"/>
        <family val="1"/>
      </rPr>
      <t xml:space="preserve">    </t>
    </r>
    <r>
      <rPr>
        <sz val="11"/>
        <color rgb="FF111111"/>
        <rFont val="Verdana"/>
        <family val="2"/>
      </rPr>
      <t>Organisation of management unit for eco-trails event</t>
    </r>
  </si>
  <si>
    <r>
      <t>b.</t>
    </r>
    <r>
      <rPr>
        <sz val="7"/>
        <color rgb="FF111111"/>
        <rFont val="Times New Roman"/>
        <family val="1"/>
      </rPr>
      <t xml:space="preserve">   </t>
    </r>
    <r>
      <rPr>
        <sz val="11"/>
        <color rgb="FF111111"/>
        <rFont val="Verdana"/>
        <family val="2"/>
      </rPr>
      <t>Implement with help of established JRCs and Management Unit the promotional event in 2017 or 2018</t>
    </r>
  </si>
  <si>
    <t>Participatory planning of cross-border tourism products and events</t>
  </si>
  <si>
    <t>Joint marketing and promotion</t>
  </si>
  <si>
    <t>Procurement of equipment</t>
  </si>
  <si>
    <t>Pilot testing and promotion event</t>
  </si>
  <si>
    <t>COST PER ITEM</t>
  </si>
  <si>
    <t>NUMBER</t>
  </si>
  <si>
    <t>Subtotal</t>
  </si>
  <si>
    <t>Grand Total</t>
  </si>
  <si>
    <t>TOTAL EURO</t>
  </si>
  <si>
    <t>Project Title:</t>
  </si>
  <si>
    <t>Project Implementer:</t>
  </si>
  <si>
    <t>MAIN ACTIVITY</t>
  </si>
  <si>
    <t>OUTPUT</t>
  </si>
  <si>
    <t xml:space="preserve">OUTPUT 1: </t>
  </si>
  <si>
    <t>OUTPUT 2:</t>
  </si>
  <si>
    <t>OUTPUT 3</t>
  </si>
  <si>
    <t>OUTPUT 4:</t>
  </si>
  <si>
    <t>OUTPUT 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</si>
</sst>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&quot;\ #,##0_);[Red]\(&quot;R&quot;\ #,##0\)"/>
    <numFmt numFmtId="165" formatCode="&quot;R&quot;\ #,##0.00_);[Red]\(&quot;R&quot;\ #,##0.00\)"/>
    <numFmt numFmtId="166" formatCode="_(* #,##0.00_);_(* \(#,##0.00\);_(* &quot;-&quot;??_);_(@_)"/>
    <numFmt numFmtId="168" formatCode="_(* #,##0_);_(* \(#,##0\);_(* &quot;-&quot;??_);_(@_)"/>
    <numFmt numFmtId="169" formatCode="#,##0.00\ [$€-407]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111111"/>
      <name val="Calibri"/>
      <family val="2"/>
      <scheme val="minor"/>
    </font>
    <font>
      <i/>
      <sz val="10"/>
      <color rgb="FF111111"/>
      <name val="Calibri"/>
      <family val="2"/>
      <scheme val="minor"/>
    </font>
    <font>
      <sz val="10"/>
      <color rgb="FF111111"/>
      <name val="Calibri"/>
      <family val="2"/>
      <scheme val="minor"/>
    </font>
    <font>
      <b/>
      <i/>
      <sz val="10"/>
      <color rgb="FF1111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color rgb="FFFF0000"/>
      <name val="Calibri"/>
      <family val="2"/>
      <scheme val="minor"/>
    </font>
    <font>
      <sz val="10"/>
      <color rgb="FF365F9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111111"/>
      <name val="Verdana"/>
      <family val="2"/>
    </font>
    <font>
      <sz val="7"/>
      <color rgb="FF111111"/>
      <name val="Times New Roman"/>
      <family val="1"/>
    </font>
    <font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111111"/>
      <name val="Calibri"/>
      <family val="2"/>
      <scheme val="minor"/>
    </font>
    <font>
      <u/>
      <sz val="11"/>
      <color rgb="FF111111"/>
      <name val="Calibri"/>
      <family val="2"/>
      <scheme val="minor"/>
    </font>
    <font>
      <sz val="11"/>
      <color rgb="FF111111"/>
      <name val="Calibri"/>
      <family val="2"/>
      <scheme val="minor"/>
    </font>
    <font>
      <b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E6EE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BBB59"/>
      </left>
      <right style="medium">
        <color rgb="FF9BBB59"/>
      </right>
      <top style="medium">
        <color rgb="FF9BBB59"/>
      </top>
      <bottom style="thick">
        <color rgb="FF9BBB59"/>
      </bottom>
      <diagonal/>
    </border>
    <border>
      <left/>
      <right style="medium">
        <color rgb="FF9BBB59"/>
      </right>
      <top style="medium">
        <color rgb="FF9BBB59"/>
      </top>
      <bottom/>
      <diagonal/>
    </border>
    <border>
      <left style="medium">
        <color rgb="FF9BBB59"/>
      </left>
      <right/>
      <top/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/>
      <bottom style="medium">
        <color rgb="FF9BBB59"/>
      </bottom>
      <diagonal/>
    </border>
    <border>
      <left/>
      <right style="medium">
        <color rgb="FF9BBB59"/>
      </right>
      <top/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 style="medium">
        <color rgb="FF9BBB59"/>
      </top>
      <bottom/>
      <diagonal/>
    </border>
    <border>
      <left style="medium">
        <color rgb="FF9BBB59"/>
      </left>
      <right style="medium">
        <color rgb="FF9BBB59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6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8" fontId="5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168" fontId="10" fillId="5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168" fontId="10" fillId="0" borderId="0" xfId="0" applyNumberFormat="1" applyFont="1" applyAlignment="1">
      <alignment vertical="center"/>
    </xf>
    <xf numFmtId="0" fontId="5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168" fontId="5" fillId="6" borderId="1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168" fontId="5" fillId="7" borderId="1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168" fontId="4" fillId="2" borderId="6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168" fontId="6" fillId="2" borderId="6" xfId="0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68" fontId="4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168" fontId="2" fillId="7" borderId="1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8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168" fontId="5" fillId="8" borderId="1" xfId="0" applyNumberFormat="1" applyFont="1" applyFill="1" applyBorder="1" applyAlignment="1">
      <alignment horizontal="right" vertical="center" wrapText="1"/>
    </xf>
    <xf numFmtId="0" fontId="9" fillId="0" borderId="5" xfId="0" applyFont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168" fontId="5" fillId="5" borderId="1" xfId="0" applyNumberFormat="1" applyFont="1" applyFill="1" applyBorder="1" applyAlignment="1">
      <alignment horizontal="right" vertical="center" wrapText="1"/>
    </xf>
    <xf numFmtId="168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168" fontId="5" fillId="5" borderId="6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Alignment="1">
      <alignment vertical="center"/>
    </xf>
    <xf numFmtId="1" fontId="6" fillId="2" borderId="6" xfId="0" applyNumberFormat="1" applyFont="1" applyFill="1" applyBorder="1" applyAlignment="1">
      <alignment vertical="center" wrapText="1"/>
    </xf>
    <xf numFmtId="1" fontId="11" fillId="2" borderId="6" xfId="0" applyNumberFormat="1" applyFont="1" applyFill="1" applyBorder="1" applyAlignment="1">
      <alignment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9" fontId="10" fillId="0" borderId="0" xfId="0" applyNumberFormat="1" applyFont="1" applyAlignment="1">
      <alignment vertical="center"/>
    </xf>
    <xf numFmtId="0" fontId="8" fillId="0" borderId="6" xfId="0" applyFont="1" applyBorder="1" applyAlignment="1">
      <alignment vertical="center" wrapText="1"/>
    </xf>
    <xf numFmtId="168" fontId="3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right" vertical="center"/>
    </xf>
    <xf numFmtId="166" fontId="2" fillId="0" borderId="0" xfId="1" applyFont="1" applyAlignment="1">
      <alignment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168" fontId="10" fillId="8" borderId="1" xfId="0" applyNumberFormat="1" applyFont="1" applyFill="1" applyBorder="1" applyAlignment="1">
      <alignment horizontal="right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center" wrapText="1"/>
    </xf>
    <xf numFmtId="168" fontId="5" fillId="8" borderId="6" xfId="0" applyNumberFormat="1" applyFont="1" applyFill="1" applyBorder="1" applyAlignment="1">
      <alignment horizontal="right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vertical="center" wrapText="1"/>
    </xf>
    <xf numFmtId="168" fontId="2" fillId="8" borderId="1" xfId="0" applyNumberFormat="1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15" fillId="0" borderId="9" xfId="0" applyFont="1" applyBorder="1" applyAlignment="1">
      <alignment vertical="top"/>
    </xf>
    <xf numFmtId="0" fontId="16" fillId="9" borderId="12" xfId="0" applyFont="1" applyFill="1" applyBorder="1" applyAlignment="1">
      <alignment vertical="center" wrapText="1"/>
    </xf>
    <xf numFmtId="0" fontId="16" fillId="9" borderId="13" xfId="0" applyFont="1" applyFill="1" applyBorder="1" applyAlignment="1">
      <alignment vertical="center" wrapText="1"/>
    </xf>
    <xf numFmtId="0" fontId="16" fillId="9" borderId="13" xfId="0" applyFont="1" applyFill="1" applyBorder="1" applyAlignment="1">
      <alignment horizontal="center" vertical="center"/>
    </xf>
    <xf numFmtId="0" fontId="16" fillId="0" borderId="12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165" fontId="16" fillId="0" borderId="13" xfId="0" applyNumberFormat="1" applyFont="1" applyBorder="1" applyAlignment="1">
      <alignment vertical="center" wrapText="1"/>
    </xf>
    <xf numFmtId="0" fontId="16" fillId="0" borderId="13" xfId="0" applyFont="1" applyBorder="1" applyAlignment="1">
      <alignment horizontal="right" vertical="center"/>
    </xf>
    <xf numFmtId="165" fontId="16" fillId="9" borderId="13" xfId="0" applyNumberFormat="1" applyFont="1" applyFill="1" applyBorder="1" applyAlignment="1">
      <alignment vertical="center" wrapText="1"/>
    </xf>
    <xf numFmtId="0" fontId="16" fillId="9" borderId="13" xfId="0" applyFont="1" applyFill="1" applyBorder="1" applyAlignment="1">
      <alignment horizontal="right" vertical="center"/>
    </xf>
    <xf numFmtId="164" fontId="16" fillId="0" borderId="13" xfId="0" applyNumberFormat="1" applyFont="1" applyBorder="1" applyAlignment="1">
      <alignment vertical="center" wrapText="1"/>
    </xf>
    <xf numFmtId="164" fontId="16" fillId="9" borderId="13" xfId="0" applyNumberFormat="1" applyFont="1" applyFill="1" applyBorder="1" applyAlignment="1">
      <alignment vertical="center" wrapText="1"/>
    </xf>
    <xf numFmtId="164" fontId="16" fillId="9" borderId="13" xfId="0" applyNumberFormat="1" applyFont="1" applyFill="1" applyBorder="1" applyAlignment="1">
      <alignment horizontal="right" vertical="center"/>
    </xf>
    <xf numFmtId="164" fontId="16" fillId="0" borderId="13" xfId="0" applyNumberFormat="1" applyFont="1" applyBorder="1" applyAlignment="1">
      <alignment horizontal="right" vertical="center"/>
    </xf>
    <xf numFmtId="0" fontId="16" fillId="9" borderId="12" xfId="0" applyFont="1" applyFill="1" applyBorder="1" applyAlignment="1">
      <alignment vertical="center"/>
    </xf>
    <xf numFmtId="0" fontId="16" fillId="9" borderId="13" xfId="0" applyFont="1" applyFill="1" applyBorder="1" applyAlignment="1">
      <alignment vertical="center"/>
    </xf>
    <xf numFmtId="165" fontId="16" fillId="9" borderId="13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8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20" fillId="4" borderId="0" xfId="0" applyFont="1" applyFill="1" applyAlignment="1">
      <alignment horizontal="right" vertical="center"/>
    </xf>
    <xf numFmtId="0" fontId="20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21" fillId="10" borderId="1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1" fillId="10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left" vertical="center" wrapText="1"/>
    </xf>
    <xf numFmtId="0" fontId="21" fillId="12" borderId="1" xfId="0" applyFont="1" applyFill="1" applyBorder="1" applyAlignment="1">
      <alignment horizontal="left" vertical="center" wrapText="1"/>
    </xf>
    <xf numFmtId="0" fontId="23" fillId="12" borderId="1" xfId="0" applyFont="1" applyFill="1" applyBorder="1" applyAlignment="1">
      <alignment horizontal="right" vertical="center" wrapText="1"/>
    </xf>
    <xf numFmtId="0" fontId="23" fillId="12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vertical="center" wrapText="1"/>
    </xf>
    <xf numFmtId="0" fontId="25" fillId="4" borderId="1" xfId="0" applyNumberFormat="1" applyFont="1" applyFill="1" applyBorder="1" applyAlignment="1">
      <alignment horizontal="center" vertical="center" wrapText="1"/>
    </xf>
    <xf numFmtId="0" fontId="22" fillId="4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vertic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vertical="center"/>
    </xf>
    <xf numFmtId="0" fontId="21" fillId="11" borderId="1" xfId="0" applyFont="1" applyFill="1" applyBorder="1" applyAlignment="1">
      <alignment horizontal="center" vertical="center"/>
    </xf>
    <xf numFmtId="169" fontId="21" fillId="10" borderId="1" xfId="0" applyNumberFormat="1" applyFont="1" applyFill="1" applyBorder="1" applyAlignment="1">
      <alignment horizontal="center" vertical="center"/>
    </xf>
    <xf numFmtId="169" fontId="23" fillId="12" borderId="1" xfId="0" applyNumberFormat="1" applyFont="1" applyFill="1" applyBorder="1" applyAlignment="1">
      <alignment horizontal="right" vertical="center" wrapText="1"/>
    </xf>
    <xf numFmtId="169" fontId="25" fillId="4" borderId="1" xfId="0" applyNumberFormat="1" applyFont="1" applyFill="1" applyBorder="1" applyAlignment="1">
      <alignment horizontal="right" vertical="center" wrapText="1"/>
    </xf>
    <xf numFmtId="169" fontId="22" fillId="4" borderId="1" xfId="0" applyNumberFormat="1" applyFont="1" applyFill="1" applyBorder="1" applyAlignment="1">
      <alignment horizontal="right" vertical="center" wrapText="1"/>
    </xf>
    <xf numFmtId="169" fontId="23" fillId="12" borderId="1" xfId="0" applyNumberFormat="1" applyFont="1" applyFill="1" applyBorder="1" applyAlignment="1">
      <alignment vertical="center" wrapText="1"/>
    </xf>
    <xf numFmtId="169" fontId="25" fillId="4" borderId="1" xfId="0" applyNumberFormat="1" applyFont="1" applyFill="1" applyBorder="1" applyAlignment="1">
      <alignment vertical="center" wrapText="1"/>
    </xf>
    <xf numFmtId="169" fontId="23" fillId="4" borderId="1" xfId="0" applyNumberFormat="1" applyFont="1" applyFill="1" applyBorder="1" applyAlignment="1">
      <alignment horizontal="right" vertical="center" wrapText="1"/>
    </xf>
    <xf numFmtId="169" fontId="21" fillId="11" borderId="1" xfId="0" applyNumberFormat="1" applyFont="1" applyFill="1" applyBorder="1" applyAlignment="1">
      <alignment vertical="center"/>
    </xf>
    <xf numFmtId="169" fontId="2" fillId="0" borderId="0" xfId="0" applyNumberFormat="1" applyFont="1" applyAlignment="1">
      <alignment vertical="center"/>
    </xf>
    <xf numFmtId="169" fontId="2" fillId="0" borderId="0" xfId="0" applyNumberFormat="1" applyFont="1" applyAlignment="1">
      <alignment horizontal="right" vertical="center"/>
    </xf>
    <xf numFmtId="169" fontId="2" fillId="0" borderId="0" xfId="0" applyNumberFormat="1" applyFont="1" applyFill="1" applyAlignment="1">
      <alignment horizontal="right" vertical="center"/>
    </xf>
    <xf numFmtId="169" fontId="22" fillId="4" borderId="1" xfId="0" applyNumberFormat="1" applyFont="1" applyFill="1" applyBorder="1" applyAlignment="1">
      <alignment vertical="center" wrapText="1"/>
    </xf>
    <xf numFmtId="169" fontId="23" fillId="4" borderId="1" xfId="0" applyNumberFormat="1" applyFont="1" applyFill="1" applyBorder="1" applyAlignment="1">
      <alignment vertical="center" wrapText="1"/>
    </xf>
    <xf numFmtId="169" fontId="2" fillId="0" borderId="0" xfId="0" applyNumberFormat="1" applyFont="1" applyFill="1" applyAlignment="1">
      <alignment vertical="center"/>
    </xf>
    <xf numFmtId="0" fontId="8" fillId="13" borderId="19" xfId="0" applyFont="1" applyFill="1" applyBorder="1" applyAlignment="1">
      <alignment horizontal="left" vertical="center" wrapText="1"/>
    </xf>
    <xf numFmtId="169" fontId="2" fillId="13" borderId="18" xfId="0" applyNumberFormat="1" applyFont="1" applyFill="1" applyBorder="1" applyAlignment="1">
      <alignment horizontal="right" vertical="center"/>
    </xf>
    <xf numFmtId="0" fontId="2" fillId="13" borderId="18" xfId="0" applyNumberFormat="1" applyFont="1" applyFill="1" applyBorder="1" applyAlignment="1">
      <alignment horizontal="center" vertical="center"/>
    </xf>
    <xf numFmtId="169" fontId="2" fillId="13" borderId="20" xfId="0" applyNumberFormat="1" applyFont="1" applyFill="1" applyBorder="1" applyAlignment="1">
      <alignment vertical="center"/>
    </xf>
    <xf numFmtId="0" fontId="21" fillId="4" borderId="15" xfId="0" applyFont="1" applyFill="1" applyBorder="1" applyAlignment="1">
      <alignment vertical="center" wrapText="1"/>
    </xf>
    <xf numFmtId="0" fontId="0" fillId="4" borderId="16" xfId="0" applyFont="1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1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8" fillId="13" borderId="21" xfId="0" applyFont="1" applyFill="1" applyBorder="1" applyAlignment="1">
      <alignment horizontal="left" vertical="center" wrapText="1"/>
    </xf>
    <xf numFmtId="0" fontId="26" fillId="14" borderId="18" xfId="0" applyFont="1" applyFill="1" applyBorder="1" applyAlignment="1">
      <alignment vertical="center"/>
    </xf>
    <xf numFmtId="0" fontId="21" fillId="4" borderId="16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workbookViewId="0">
      <selection activeCell="A34" sqref="A34"/>
    </sheetView>
  </sheetViews>
  <sheetFormatPr defaultColWidth="8.88671875" defaultRowHeight="13.8" x14ac:dyDescent="0.3"/>
  <cols>
    <col min="1" max="1" width="21.44140625" style="107" customWidth="1"/>
    <col min="2" max="2" width="96.109375" style="2" customWidth="1"/>
    <col min="3" max="3" width="18.5546875" style="141" customWidth="1"/>
    <col min="4" max="4" width="10" style="105" customWidth="1"/>
    <col min="5" max="5" width="16.88671875" style="144" customWidth="1"/>
    <col min="6" max="16384" width="8.88671875" style="2"/>
  </cols>
  <sheetData>
    <row r="1" spans="1:5" ht="20.25" customHeight="1" x14ac:dyDescent="0.3">
      <c r="A1" s="157" t="s">
        <v>153</v>
      </c>
      <c r="B1" s="158"/>
      <c r="C1" s="146"/>
      <c r="D1" s="147"/>
      <c r="E1" s="148"/>
    </row>
    <row r="2" spans="1:5" ht="20.25" customHeight="1" x14ac:dyDescent="0.3">
      <c r="A2" s="145" t="s">
        <v>154</v>
      </c>
      <c r="B2" s="158"/>
      <c r="C2" s="146"/>
      <c r="D2" s="147"/>
      <c r="E2" s="148"/>
    </row>
    <row r="3" spans="1:5" s="106" customFormat="1" ht="14.4" x14ac:dyDescent="0.3">
      <c r="A3" s="116" t="s">
        <v>156</v>
      </c>
      <c r="B3" s="117" t="s">
        <v>155</v>
      </c>
      <c r="C3" s="131" t="s">
        <v>148</v>
      </c>
      <c r="D3" s="118" t="s">
        <v>149</v>
      </c>
      <c r="E3" s="131" t="s">
        <v>152</v>
      </c>
    </row>
    <row r="4" spans="1:5" s="115" customFormat="1" ht="14.4" x14ac:dyDescent="0.3">
      <c r="A4" s="149" t="s">
        <v>157</v>
      </c>
      <c r="B4" s="123"/>
      <c r="C4" s="133"/>
      <c r="D4" s="124"/>
      <c r="E4" s="133">
        <f>D4*C4</f>
        <v>0</v>
      </c>
    </row>
    <row r="5" spans="1:5" s="115" customFormat="1" ht="14.4" x14ac:dyDescent="0.3">
      <c r="A5" s="150"/>
      <c r="B5" s="123"/>
      <c r="C5" s="133"/>
      <c r="D5" s="124"/>
      <c r="E5" s="133">
        <f>D5*C5</f>
        <v>0</v>
      </c>
    </row>
    <row r="6" spans="1:5" s="115" customFormat="1" ht="14.4" x14ac:dyDescent="0.3">
      <c r="A6" s="150"/>
      <c r="B6" s="119"/>
      <c r="C6" s="134"/>
      <c r="D6" s="125"/>
      <c r="E6" s="142">
        <f>D6*C6</f>
        <v>0</v>
      </c>
    </row>
    <row r="7" spans="1:5" s="115" customFormat="1" ht="14.4" x14ac:dyDescent="0.3">
      <c r="A7" s="150"/>
      <c r="B7" s="119"/>
      <c r="C7" s="134"/>
      <c r="D7" s="125"/>
      <c r="E7" s="142">
        <f>D7*C7</f>
        <v>0</v>
      </c>
    </row>
    <row r="8" spans="1:5" s="115" customFormat="1" ht="14.4" x14ac:dyDescent="0.3">
      <c r="A8" s="120" t="s">
        <v>150</v>
      </c>
      <c r="B8" s="121"/>
      <c r="C8" s="132"/>
      <c r="D8" s="122"/>
      <c r="E8" s="132">
        <f>SUM(E4:E7)</f>
        <v>0</v>
      </c>
    </row>
    <row r="9" spans="1:5" s="109" customFormat="1" ht="14.4" x14ac:dyDescent="0.3">
      <c r="A9" s="149" t="s">
        <v>158</v>
      </c>
      <c r="B9" s="126"/>
      <c r="C9" s="133"/>
      <c r="D9" s="124"/>
      <c r="E9" s="136">
        <f t="shared" ref="E9:E12" si="0">D9*C9</f>
        <v>0</v>
      </c>
    </row>
    <row r="10" spans="1:5" s="109" customFormat="1" ht="12.75" customHeight="1" x14ac:dyDescent="0.3">
      <c r="A10" s="159"/>
      <c r="B10" s="126"/>
      <c r="C10" s="133"/>
      <c r="D10" s="124"/>
      <c r="E10" s="136">
        <f t="shared" si="0"/>
        <v>0</v>
      </c>
    </row>
    <row r="11" spans="1:5" s="110" customFormat="1" ht="12.75" customHeight="1" x14ac:dyDescent="0.3">
      <c r="A11" s="159"/>
      <c r="B11" s="126"/>
      <c r="C11" s="133"/>
      <c r="D11" s="124"/>
      <c r="E11" s="136">
        <f t="shared" si="0"/>
        <v>0</v>
      </c>
    </row>
    <row r="12" spans="1:5" s="110" customFormat="1" ht="12.75" customHeight="1" x14ac:dyDescent="0.3">
      <c r="A12" s="159"/>
      <c r="B12" s="126"/>
      <c r="C12" s="133"/>
      <c r="D12" s="124"/>
      <c r="E12" s="136">
        <f t="shared" si="0"/>
        <v>0</v>
      </c>
    </row>
    <row r="13" spans="1:5" s="108" customFormat="1" ht="14.4" x14ac:dyDescent="0.3">
      <c r="A13" s="120" t="s">
        <v>150</v>
      </c>
      <c r="B13" s="121"/>
      <c r="C13" s="135"/>
      <c r="D13" s="122"/>
      <c r="E13" s="135">
        <f>SUM(E9:E12)</f>
        <v>0</v>
      </c>
    </row>
    <row r="14" spans="1:5" s="110" customFormat="1" ht="14.4" x14ac:dyDescent="0.3">
      <c r="A14" s="149" t="s">
        <v>159</v>
      </c>
      <c r="B14" s="126"/>
      <c r="C14" s="133"/>
      <c r="D14" s="124"/>
      <c r="E14" s="136">
        <f t="shared" ref="E14:E17" si="1">D14*C14</f>
        <v>0</v>
      </c>
    </row>
    <row r="15" spans="1:5" s="111" customFormat="1" ht="14.4" x14ac:dyDescent="0.3">
      <c r="A15" s="150"/>
      <c r="B15" s="126"/>
      <c r="C15" s="133"/>
      <c r="D15" s="124"/>
      <c r="E15" s="136">
        <f t="shared" si="1"/>
        <v>0</v>
      </c>
    </row>
    <row r="16" spans="1:5" s="112" customFormat="1" ht="14.4" x14ac:dyDescent="0.3">
      <c r="A16" s="150"/>
      <c r="B16" s="126"/>
      <c r="C16" s="133"/>
      <c r="D16" s="124"/>
      <c r="E16" s="136">
        <f t="shared" si="1"/>
        <v>0</v>
      </c>
    </row>
    <row r="17" spans="1:5" s="109" customFormat="1" ht="14.4" x14ac:dyDescent="0.3">
      <c r="A17" s="150"/>
      <c r="B17" s="126"/>
      <c r="C17" s="133"/>
      <c r="D17" s="124"/>
      <c r="E17" s="136">
        <f t="shared" si="1"/>
        <v>0</v>
      </c>
    </row>
    <row r="18" spans="1:5" s="108" customFormat="1" ht="14.4" x14ac:dyDescent="0.3">
      <c r="A18" s="120" t="s">
        <v>150</v>
      </c>
      <c r="B18" s="121"/>
      <c r="C18" s="135"/>
      <c r="D18" s="122"/>
      <c r="E18" s="135">
        <f>SUM(E14:E17)</f>
        <v>0</v>
      </c>
    </row>
    <row r="19" spans="1:5" s="111" customFormat="1" ht="14.4" x14ac:dyDescent="0.3">
      <c r="A19" s="149" t="s">
        <v>160</v>
      </c>
      <c r="B19" s="126"/>
      <c r="C19" s="134"/>
      <c r="D19" s="125"/>
      <c r="E19" s="136">
        <f>D19*C19</f>
        <v>0</v>
      </c>
    </row>
    <row r="20" spans="1:5" s="111" customFormat="1" ht="14.4" x14ac:dyDescent="0.3">
      <c r="A20" s="150"/>
      <c r="B20" s="119"/>
      <c r="C20" s="134"/>
      <c r="D20" s="125"/>
      <c r="E20" s="136">
        <f>D20*C20</f>
        <v>0</v>
      </c>
    </row>
    <row r="21" spans="1:5" s="112" customFormat="1" ht="14.4" x14ac:dyDescent="0.3">
      <c r="A21" s="150"/>
      <c r="B21" s="126"/>
      <c r="C21" s="133"/>
      <c r="D21" s="124"/>
      <c r="E21" s="136">
        <f>D21*C21</f>
        <v>0</v>
      </c>
    </row>
    <row r="22" spans="1:5" s="113" customFormat="1" ht="14.4" x14ac:dyDescent="0.3">
      <c r="A22" s="150"/>
      <c r="B22" s="126"/>
      <c r="C22" s="136"/>
      <c r="D22" s="124"/>
      <c r="E22" s="136">
        <f>D22*C22</f>
        <v>0</v>
      </c>
    </row>
    <row r="23" spans="1:5" s="113" customFormat="1" ht="14.4" x14ac:dyDescent="0.3">
      <c r="A23" s="151"/>
      <c r="B23" s="126"/>
      <c r="C23" s="136"/>
      <c r="D23" s="124"/>
      <c r="E23" s="136">
        <f>D23*C23</f>
        <v>0</v>
      </c>
    </row>
    <row r="24" spans="1:5" s="108" customFormat="1" ht="14.4" x14ac:dyDescent="0.3">
      <c r="A24" s="120" t="s">
        <v>150</v>
      </c>
      <c r="B24" s="121"/>
      <c r="C24" s="135"/>
      <c r="D24" s="122"/>
      <c r="E24" s="135">
        <f>SUM(E19:E23)</f>
        <v>0</v>
      </c>
    </row>
    <row r="25" spans="1:5" s="113" customFormat="1" ht="14.4" x14ac:dyDescent="0.3">
      <c r="A25" s="152" t="s">
        <v>161</v>
      </c>
      <c r="B25" s="126"/>
      <c r="C25" s="133"/>
      <c r="D25" s="124"/>
      <c r="E25" s="136">
        <f>D25*C25</f>
        <v>0</v>
      </c>
    </row>
    <row r="26" spans="1:5" s="109" customFormat="1" ht="14.4" x14ac:dyDescent="0.3">
      <c r="A26" s="153"/>
      <c r="B26" s="126"/>
      <c r="C26" s="133"/>
      <c r="D26" s="124"/>
      <c r="E26" s="136">
        <f>D26*C26</f>
        <v>0</v>
      </c>
    </row>
    <row r="27" spans="1:5" s="114" customFormat="1" ht="25.95" hidden="1" customHeight="1" x14ac:dyDescent="0.3">
      <c r="A27" s="153"/>
      <c r="B27" s="127"/>
      <c r="C27" s="137"/>
      <c r="D27" s="128"/>
      <c r="E27" s="143"/>
    </row>
    <row r="28" spans="1:5" s="110" customFormat="1" ht="14.4" x14ac:dyDescent="0.3">
      <c r="A28" s="153"/>
      <c r="B28" s="126"/>
      <c r="C28" s="133"/>
      <c r="D28" s="124"/>
      <c r="E28" s="136">
        <f>D28*C28</f>
        <v>0</v>
      </c>
    </row>
    <row r="29" spans="1:5" s="110" customFormat="1" ht="14.4" x14ac:dyDescent="0.3">
      <c r="A29" s="153"/>
      <c r="B29" s="126"/>
      <c r="C29" s="133"/>
      <c r="D29" s="124"/>
      <c r="E29" s="136">
        <f t="shared" ref="E29:E31" si="2">D29*C29</f>
        <v>0</v>
      </c>
    </row>
    <row r="30" spans="1:5" s="110" customFormat="1" ht="14.4" x14ac:dyDescent="0.3">
      <c r="A30" s="153"/>
      <c r="B30" s="126"/>
      <c r="C30" s="133"/>
      <c r="D30" s="124"/>
      <c r="E30" s="136">
        <f t="shared" si="2"/>
        <v>0</v>
      </c>
    </row>
    <row r="31" spans="1:5" s="110" customFormat="1" ht="14.4" x14ac:dyDescent="0.3">
      <c r="A31" s="153"/>
      <c r="B31" s="126"/>
      <c r="C31" s="133"/>
      <c r="D31" s="124"/>
      <c r="E31" s="136">
        <f t="shared" si="2"/>
        <v>0</v>
      </c>
    </row>
    <row r="32" spans="1:5" s="108" customFormat="1" ht="14.4" x14ac:dyDescent="0.3">
      <c r="A32" s="120" t="s">
        <v>150</v>
      </c>
      <c r="B32" s="121"/>
      <c r="C32" s="135"/>
      <c r="D32" s="122"/>
      <c r="E32" s="135">
        <f>SUM(E25:E31)</f>
        <v>0</v>
      </c>
    </row>
    <row r="33" spans="1:5" s="71" customFormat="1" ht="14.4" x14ac:dyDescent="0.3">
      <c r="A33" s="129" t="s">
        <v>151</v>
      </c>
      <c r="B33" s="129"/>
      <c r="C33" s="138"/>
      <c r="D33" s="130"/>
      <c r="E33" s="138">
        <f>E8+E13+E18+E24+E32</f>
        <v>0</v>
      </c>
    </row>
    <row r="34" spans="1:5" s="71" customFormat="1" x14ac:dyDescent="0.3">
      <c r="A34" s="2"/>
      <c r="B34" s="2"/>
      <c r="C34" s="139"/>
      <c r="D34" s="4"/>
      <c r="E34" s="139"/>
    </row>
    <row r="35" spans="1:5" s="71" customFormat="1" x14ac:dyDescent="0.3">
      <c r="A35" s="107"/>
      <c r="B35" s="2"/>
      <c r="C35" s="140"/>
      <c r="D35" s="104"/>
      <c r="E35" s="139"/>
    </row>
    <row r="36" spans="1:5" s="71" customFormat="1" x14ac:dyDescent="0.3">
      <c r="A36" s="107"/>
      <c r="B36" s="2"/>
      <c r="C36" s="140"/>
      <c r="D36" s="104"/>
      <c r="E36" s="139"/>
    </row>
    <row r="37" spans="1:5" x14ac:dyDescent="0.3">
      <c r="C37" s="140"/>
      <c r="D37" s="104"/>
      <c r="E37" s="139"/>
    </row>
    <row r="38" spans="1:5" x14ac:dyDescent="0.3">
      <c r="C38" s="140"/>
      <c r="D38" s="104"/>
      <c r="E38" s="139"/>
    </row>
    <row r="39" spans="1:5" x14ac:dyDescent="0.3">
      <c r="C39" s="140"/>
      <c r="D39" s="104"/>
      <c r="E39" s="139"/>
    </row>
  </sheetData>
  <mergeCells count="5">
    <mergeCell ref="A4:A7"/>
    <mergeCell ref="A9:A12"/>
    <mergeCell ref="A19:A23"/>
    <mergeCell ref="A14:A17"/>
    <mergeCell ref="A25:A31"/>
  </mergeCells>
  <pageMargins left="0.70866141732283472" right="0.70866141732283472" top="0.15748031496062992" bottom="0.15748031496062992" header="0" footer="0"/>
  <pageSetup paperSize="9" scale="81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1" sqref="B1"/>
    </sheetView>
  </sheetViews>
  <sheetFormatPr defaultColWidth="9.109375" defaultRowHeight="14.4" x14ac:dyDescent="0.3"/>
  <cols>
    <col min="1" max="1" width="95.33203125" style="103" customWidth="1"/>
    <col min="2" max="2" width="55.44140625" customWidth="1"/>
  </cols>
  <sheetData>
    <row r="1" spans="1:2" ht="41.4" x14ac:dyDescent="0.3">
      <c r="A1" s="101" t="s">
        <v>134</v>
      </c>
      <c r="B1" t="s">
        <v>144</v>
      </c>
    </row>
    <row r="2" spans="1:2" x14ac:dyDescent="0.3">
      <c r="A2" s="102" t="s">
        <v>135</v>
      </c>
      <c r="B2" t="s">
        <v>145</v>
      </c>
    </row>
    <row r="3" spans="1:2" ht="41.4" x14ac:dyDescent="0.3">
      <c r="A3" s="102" t="s">
        <v>136</v>
      </c>
      <c r="B3" t="s">
        <v>146</v>
      </c>
    </row>
    <row r="4" spans="1:2" ht="27.6" x14ac:dyDescent="0.3">
      <c r="A4" s="102" t="s">
        <v>137</v>
      </c>
      <c r="B4" t="s">
        <v>147</v>
      </c>
    </row>
    <row r="5" spans="1:2" x14ac:dyDescent="0.3">
      <c r="A5" s="102" t="s">
        <v>138</v>
      </c>
    </row>
    <row r="6" spans="1:2" x14ac:dyDescent="0.3">
      <c r="A6" s="102" t="s">
        <v>139</v>
      </c>
    </row>
    <row r="7" spans="1:2" ht="27.6" x14ac:dyDescent="0.3">
      <c r="A7" s="102" t="s">
        <v>140</v>
      </c>
    </row>
    <row r="8" spans="1:2" ht="27.6" x14ac:dyDescent="0.3">
      <c r="A8" s="102" t="s">
        <v>141</v>
      </c>
    </row>
    <row r="9" spans="1:2" x14ac:dyDescent="0.3">
      <c r="A9" s="102" t="s">
        <v>142</v>
      </c>
    </row>
    <row r="10" spans="1:2" ht="27.6" x14ac:dyDescent="0.3">
      <c r="A10" s="101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"/>
  <sheetViews>
    <sheetView workbookViewId="0">
      <selection activeCell="L5" sqref="L5:M9"/>
    </sheetView>
  </sheetViews>
  <sheetFormatPr defaultColWidth="8.88671875" defaultRowHeight="13.8" x14ac:dyDescent="0.3"/>
  <cols>
    <col min="1" max="1" width="17.5546875" style="1" customWidth="1"/>
    <col min="2" max="10" width="8.88671875" style="1"/>
    <col min="11" max="11" width="13.44140625" style="1" customWidth="1"/>
    <col min="12" max="12" width="15.88671875" style="1" customWidth="1"/>
    <col min="13" max="16384" width="8.88671875" style="1"/>
  </cols>
  <sheetData>
    <row r="1" spans="1:13" ht="15" thickTop="1" thickBot="1" x14ac:dyDescent="0.35">
      <c r="A1" s="84"/>
      <c r="B1" s="154">
        <v>2017</v>
      </c>
      <c r="C1" s="155"/>
      <c r="D1" s="155"/>
      <c r="E1" s="155"/>
      <c r="F1" s="155"/>
      <c r="G1" s="155"/>
      <c r="H1" s="155"/>
      <c r="I1" s="155"/>
      <c r="J1" s="155"/>
      <c r="K1" s="156"/>
    </row>
    <row r="2" spans="1:13" ht="15" thickTop="1" thickBot="1" x14ac:dyDescent="0.35">
      <c r="A2" s="85" t="s">
        <v>83</v>
      </c>
      <c r="B2" s="86" t="s">
        <v>84</v>
      </c>
      <c r="C2" s="86" t="s">
        <v>85</v>
      </c>
      <c r="D2" s="86" t="s">
        <v>86</v>
      </c>
      <c r="E2" s="86" t="s">
        <v>87</v>
      </c>
      <c r="F2" s="86" t="s">
        <v>88</v>
      </c>
      <c r="G2" s="86" t="s">
        <v>89</v>
      </c>
      <c r="H2" s="86" t="s">
        <v>90</v>
      </c>
      <c r="I2" s="86" t="s">
        <v>91</v>
      </c>
      <c r="J2" s="87" t="s">
        <v>92</v>
      </c>
      <c r="K2" s="87" t="s">
        <v>93</v>
      </c>
    </row>
    <row r="3" spans="1:13" ht="15" thickTop="1" thickBot="1" x14ac:dyDescent="0.35">
      <c r="A3" s="88" t="s">
        <v>94</v>
      </c>
      <c r="B3" s="89" t="s">
        <v>95</v>
      </c>
      <c r="C3" s="89" t="s">
        <v>95</v>
      </c>
      <c r="D3" s="89" t="s">
        <v>95</v>
      </c>
      <c r="E3" s="89" t="s">
        <v>95</v>
      </c>
      <c r="F3" s="89" t="s">
        <v>95</v>
      </c>
      <c r="G3" s="89" t="s">
        <v>95</v>
      </c>
      <c r="H3" s="90">
        <v>0</v>
      </c>
      <c r="I3" s="89" t="s">
        <v>95</v>
      </c>
      <c r="J3" s="91" t="s">
        <v>96</v>
      </c>
      <c r="K3" s="91" t="s">
        <v>97</v>
      </c>
    </row>
    <row r="4" spans="1:13" ht="15" thickTop="1" thickBot="1" x14ac:dyDescent="0.35">
      <c r="A4" s="85" t="s">
        <v>98</v>
      </c>
      <c r="B4" s="86" t="s">
        <v>95</v>
      </c>
      <c r="C4" s="86" t="s">
        <v>95</v>
      </c>
      <c r="D4" s="86" t="s">
        <v>95</v>
      </c>
      <c r="E4" s="86" t="s">
        <v>95</v>
      </c>
      <c r="F4" s="86" t="s">
        <v>95</v>
      </c>
      <c r="G4" s="86" t="s">
        <v>95</v>
      </c>
      <c r="H4" s="92">
        <v>0</v>
      </c>
      <c r="I4" s="86" t="s">
        <v>95</v>
      </c>
      <c r="J4" s="93" t="s">
        <v>96</v>
      </c>
      <c r="K4" s="93" t="s">
        <v>97</v>
      </c>
    </row>
    <row r="5" spans="1:13" ht="54" thickTop="1" thickBot="1" x14ac:dyDescent="0.35">
      <c r="A5" s="88" t="s">
        <v>99</v>
      </c>
      <c r="B5" s="89" t="s">
        <v>100</v>
      </c>
      <c r="C5" s="94">
        <v>0</v>
      </c>
      <c r="D5" s="94">
        <v>0</v>
      </c>
      <c r="E5" s="94">
        <v>0</v>
      </c>
      <c r="F5" s="94">
        <v>0</v>
      </c>
      <c r="G5" s="94">
        <v>0</v>
      </c>
      <c r="H5" s="90">
        <v>0</v>
      </c>
      <c r="I5" s="94">
        <v>0</v>
      </c>
      <c r="J5" s="91" t="s">
        <v>100</v>
      </c>
      <c r="K5" s="91" t="s">
        <v>101</v>
      </c>
      <c r="L5" s="1" t="s">
        <v>82</v>
      </c>
      <c r="M5" s="1">
        <v>9000</v>
      </c>
    </row>
    <row r="6" spans="1:13" ht="27.6" thickTop="1" thickBot="1" x14ac:dyDescent="0.35">
      <c r="A6" s="85" t="s">
        <v>102</v>
      </c>
      <c r="B6" s="95">
        <v>300</v>
      </c>
      <c r="C6" s="95">
        <v>0</v>
      </c>
      <c r="D6" s="95">
        <v>0</v>
      </c>
      <c r="E6" s="95">
        <v>0</v>
      </c>
      <c r="F6" s="95">
        <v>0</v>
      </c>
      <c r="G6" s="95">
        <v>0</v>
      </c>
      <c r="H6" s="92">
        <v>0</v>
      </c>
      <c r="I6" s="95">
        <v>0</v>
      </c>
      <c r="J6" s="96">
        <v>300</v>
      </c>
      <c r="K6" s="93">
        <v>20</v>
      </c>
      <c r="L6" s="1" t="s">
        <v>130</v>
      </c>
      <c r="M6" s="1">
        <v>10000</v>
      </c>
    </row>
    <row r="7" spans="1:13" ht="15" thickTop="1" thickBot="1" x14ac:dyDescent="0.35">
      <c r="A7" s="88" t="s">
        <v>103</v>
      </c>
      <c r="B7" s="94">
        <v>500</v>
      </c>
      <c r="C7" s="94">
        <v>0</v>
      </c>
      <c r="D7" s="94">
        <v>500</v>
      </c>
      <c r="E7" s="94">
        <v>0</v>
      </c>
      <c r="F7" s="94">
        <v>500</v>
      </c>
      <c r="G7" s="94">
        <v>0</v>
      </c>
      <c r="H7" s="90">
        <v>0</v>
      </c>
      <c r="I7" s="94">
        <v>0</v>
      </c>
      <c r="J7" s="91" t="s">
        <v>104</v>
      </c>
      <c r="K7" s="91">
        <v>100</v>
      </c>
      <c r="L7" s="1" t="s">
        <v>131</v>
      </c>
      <c r="M7" s="1">
        <v>5500</v>
      </c>
    </row>
    <row r="8" spans="1:13" ht="27.6" thickTop="1" thickBot="1" x14ac:dyDescent="0.35">
      <c r="A8" s="85" t="s">
        <v>105</v>
      </c>
      <c r="B8" s="86" t="s">
        <v>106</v>
      </c>
      <c r="C8" s="86" t="s">
        <v>106</v>
      </c>
      <c r="D8" s="86" t="s">
        <v>106</v>
      </c>
      <c r="E8" s="86" t="s">
        <v>106</v>
      </c>
      <c r="F8" s="86" t="s">
        <v>106</v>
      </c>
      <c r="G8" s="95">
        <v>0</v>
      </c>
      <c r="H8" s="92">
        <v>0</v>
      </c>
      <c r="I8" s="95">
        <v>0</v>
      </c>
      <c r="J8" s="93" t="s">
        <v>107</v>
      </c>
      <c r="K8" s="93" t="s">
        <v>108</v>
      </c>
      <c r="L8" s="1" t="s">
        <v>132</v>
      </c>
      <c r="M8" s="1">
        <v>2500</v>
      </c>
    </row>
    <row r="9" spans="1:13" ht="27.6" thickTop="1" thickBot="1" x14ac:dyDescent="0.35">
      <c r="A9" s="88" t="s">
        <v>109</v>
      </c>
      <c r="B9" s="89" t="s">
        <v>110</v>
      </c>
      <c r="C9" s="89" t="s">
        <v>95</v>
      </c>
      <c r="D9" s="89" t="s">
        <v>95</v>
      </c>
      <c r="E9" s="89" t="s">
        <v>95</v>
      </c>
      <c r="F9" s="89" t="s">
        <v>95</v>
      </c>
      <c r="G9" s="89" t="s">
        <v>95</v>
      </c>
      <c r="H9" s="90">
        <v>0</v>
      </c>
      <c r="I9" s="89" t="s">
        <v>95</v>
      </c>
      <c r="J9" s="91" t="s">
        <v>96</v>
      </c>
      <c r="K9" s="91" t="s">
        <v>97</v>
      </c>
      <c r="L9" s="1" t="s">
        <v>133</v>
      </c>
      <c r="M9" s="1">
        <v>5000</v>
      </c>
    </row>
    <row r="10" spans="1:13" ht="15" thickTop="1" thickBot="1" x14ac:dyDescent="0.35">
      <c r="A10" s="85" t="s">
        <v>111</v>
      </c>
      <c r="B10" s="95">
        <v>0</v>
      </c>
      <c r="C10" s="95">
        <v>500</v>
      </c>
      <c r="D10" s="95">
        <v>500</v>
      </c>
      <c r="E10" s="95">
        <v>500</v>
      </c>
      <c r="F10" s="95">
        <v>0</v>
      </c>
      <c r="G10" s="95">
        <v>500</v>
      </c>
      <c r="H10" s="92">
        <v>500</v>
      </c>
      <c r="I10" s="95">
        <v>500</v>
      </c>
      <c r="J10" s="93" t="s">
        <v>112</v>
      </c>
      <c r="K10" s="93">
        <v>200</v>
      </c>
    </row>
    <row r="11" spans="1:13" ht="27.6" thickTop="1" thickBot="1" x14ac:dyDescent="0.35">
      <c r="A11" s="88" t="s">
        <v>113</v>
      </c>
      <c r="B11" s="94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0">
        <v>0</v>
      </c>
      <c r="I11" s="94">
        <v>0</v>
      </c>
      <c r="J11" s="97">
        <v>0</v>
      </c>
      <c r="K11" s="91">
        <v>0</v>
      </c>
    </row>
    <row r="12" spans="1:13" ht="27.6" thickTop="1" thickBot="1" x14ac:dyDescent="0.35">
      <c r="A12" s="85" t="s">
        <v>114</v>
      </c>
      <c r="B12" s="86" t="s">
        <v>115</v>
      </c>
      <c r="C12" s="86" t="s">
        <v>115</v>
      </c>
      <c r="D12" s="86" t="s">
        <v>115</v>
      </c>
      <c r="E12" s="86" t="s">
        <v>115</v>
      </c>
      <c r="F12" s="86" t="s">
        <v>115</v>
      </c>
      <c r="G12" s="86" t="s">
        <v>115</v>
      </c>
      <c r="H12" s="92">
        <v>0</v>
      </c>
      <c r="I12" s="86" t="s">
        <v>116</v>
      </c>
      <c r="J12" s="93" t="s">
        <v>117</v>
      </c>
      <c r="K12" s="93" t="s">
        <v>118</v>
      </c>
    </row>
    <row r="13" spans="1:13" ht="27.6" thickTop="1" thickBot="1" x14ac:dyDescent="0.35">
      <c r="A13" s="88" t="s">
        <v>119</v>
      </c>
      <c r="B13" s="89" t="s">
        <v>120</v>
      </c>
      <c r="C13" s="89" t="s">
        <v>120</v>
      </c>
      <c r="D13" s="89" t="s">
        <v>120</v>
      </c>
      <c r="E13" s="89" t="s">
        <v>120</v>
      </c>
      <c r="F13" s="89" t="s">
        <v>120</v>
      </c>
      <c r="G13" s="90">
        <v>0</v>
      </c>
      <c r="H13" s="90">
        <v>0</v>
      </c>
      <c r="I13" s="94">
        <v>0</v>
      </c>
      <c r="J13" s="91" t="s">
        <v>121</v>
      </c>
      <c r="K13" s="91" t="s">
        <v>122</v>
      </c>
    </row>
    <row r="14" spans="1:13" ht="15" thickTop="1" thickBot="1" x14ac:dyDescent="0.35">
      <c r="A14" s="98"/>
      <c r="B14" s="99" t="s">
        <v>123</v>
      </c>
      <c r="C14" s="93" t="s">
        <v>124</v>
      </c>
      <c r="D14" s="99" t="s">
        <v>125</v>
      </c>
      <c r="E14" s="93" t="s">
        <v>124</v>
      </c>
      <c r="F14" s="93" t="s">
        <v>124</v>
      </c>
      <c r="G14" s="93" t="s">
        <v>126</v>
      </c>
      <c r="H14" s="100">
        <v>500</v>
      </c>
      <c r="I14" s="99" t="s">
        <v>127</v>
      </c>
      <c r="J14" s="93" t="s">
        <v>128</v>
      </c>
      <c r="K14" s="93" t="s">
        <v>129</v>
      </c>
    </row>
    <row r="15" spans="1:13" ht="14.4" thickTop="1" x14ac:dyDescent="0.3"/>
  </sheetData>
  <mergeCells count="1">
    <mergeCell ref="B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52"/>
  <sheetViews>
    <sheetView topLeftCell="A34" workbookViewId="0">
      <selection activeCell="E57" sqref="E57"/>
    </sheetView>
  </sheetViews>
  <sheetFormatPr defaultColWidth="9.109375" defaultRowHeight="13.8" x14ac:dyDescent="0.3"/>
  <cols>
    <col min="1" max="1" width="3.33203125" style="2" customWidth="1"/>
    <col min="2" max="2" width="9.109375" style="2" hidden="1" customWidth="1"/>
    <col min="3" max="3" width="32.109375" style="2" customWidth="1"/>
    <col min="4" max="4" width="5.6640625" style="2" hidden="1" customWidth="1"/>
    <col min="5" max="5" width="50.109375" style="2" customWidth="1"/>
    <col min="6" max="6" width="11" style="3" customWidth="1"/>
    <col min="7" max="7" width="9.109375" style="4"/>
    <col min="8" max="10" width="9.109375" style="2" hidden="1" customWidth="1"/>
    <col min="11" max="11" width="11" style="3" customWidth="1"/>
    <col min="12" max="12" width="6.5546875" style="5" customWidth="1"/>
    <col min="13" max="13" width="13.5546875" style="3" customWidth="1"/>
    <col min="14" max="14" width="4.6640625" style="2" customWidth="1"/>
    <col min="15" max="16384" width="9.109375" style="2"/>
  </cols>
  <sheetData>
    <row r="1" spans="2:15" ht="14.4" thickBot="1" x14ac:dyDescent="0.35"/>
    <row r="2" spans="2:15" s="4" customFormat="1" ht="28.2" thickBot="1" x14ac:dyDescent="0.35">
      <c r="B2" s="6"/>
      <c r="C2" s="7" t="s">
        <v>0</v>
      </c>
      <c r="D2" s="7" t="s">
        <v>1</v>
      </c>
      <c r="E2" s="8" t="s">
        <v>2</v>
      </c>
      <c r="F2" s="9" t="s">
        <v>3</v>
      </c>
      <c r="G2" s="7" t="s">
        <v>4</v>
      </c>
      <c r="H2" s="7">
        <v>2016</v>
      </c>
      <c r="I2" s="7">
        <v>2017</v>
      </c>
      <c r="J2" s="7">
        <v>2018</v>
      </c>
      <c r="K2" s="9" t="s">
        <v>5</v>
      </c>
      <c r="L2" s="10"/>
      <c r="M2" s="7" t="s">
        <v>6</v>
      </c>
    </row>
    <row r="3" spans="2:15" ht="15" thickTop="1" thickBot="1" x14ac:dyDescent="0.35">
      <c r="B3" s="11">
        <v>1</v>
      </c>
      <c r="C3" s="12" t="s">
        <v>7</v>
      </c>
      <c r="D3" s="13">
        <v>2</v>
      </c>
      <c r="E3" s="50" t="s">
        <v>8</v>
      </c>
      <c r="F3" s="51" t="s">
        <v>9</v>
      </c>
      <c r="G3" s="72">
        <v>1</v>
      </c>
      <c r="H3" s="73" t="s">
        <v>10</v>
      </c>
      <c r="I3" s="73" t="s">
        <v>10</v>
      </c>
      <c r="J3" s="73"/>
      <c r="K3" s="51">
        <v>10000</v>
      </c>
      <c r="L3" s="5">
        <v>15.4</v>
      </c>
      <c r="M3" s="15">
        <f>K3*L3</f>
        <v>154000</v>
      </c>
    </row>
    <row r="4" spans="2:15" ht="14.4" thickBot="1" x14ac:dyDescent="0.35">
      <c r="B4" s="17"/>
      <c r="C4" s="13"/>
      <c r="D4" s="13">
        <v>1.2</v>
      </c>
      <c r="E4" s="50" t="s">
        <v>11</v>
      </c>
      <c r="F4" s="51" t="s">
        <v>12</v>
      </c>
      <c r="G4" s="72">
        <v>3</v>
      </c>
      <c r="H4" s="73"/>
      <c r="I4" s="73" t="s">
        <v>13</v>
      </c>
      <c r="J4" s="73"/>
      <c r="K4" s="51">
        <v>6000</v>
      </c>
      <c r="L4" s="5">
        <v>15.4</v>
      </c>
      <c r="M4" s="15">
        <f t="shared" ref="M4:M9" si="0">K4*L4</f>
        <v>92400</v>
      </c>
    </row>
    <row r="5" spans="2:15" s="21" customFormat="1" ht="28.2" thickBot="1" x14ac:dyDescent="0.35">
      <c r="B5" s="18"/>
      <c r="C5" s="19"/>
      <c r="D5" s="19">
        <v>2</v>
      </c>
      <c r="E5" s="50" t="s">
        <v>14</v>
      </c>
      <c r="F5" s="74" t="s">
        <v>15</v>
      </c>
      <c r="G5" s="75">
        <v>5</v>
      </c>
      <c r="H5" s="76" t="s">
        <v>16</v>
      </c>
      <c r="I5" s="76" t="s">
        <v>17</v>
      </c>
      <c r="J5" s="76" t="s">
        <v>16</v>
      </c>
      <c r="K5" s="74">
        <v>20000</v>
      </c>
      <c r="L5" s="21">
        <v>15.4</v>
      </c>
      <c r="M5" s="20">
        <f t="shared" si="0"/>
        <v>308000</v>
      </c>
      <c r="O5" s="22">
        <f>M5/G5</f>
        <v>61600</v>
      </c>
    </row>
    <row r="6" spans="2:15" ht="14.4" thickBot="1" x14ac:dyDescent="0.35">
      <c r="B6" s="17"/>
      <c r="C6" s="13"/>
      <c r="D6" s="13">
        <v>3</v>
      </c>
      <c r="E6" s="50" t="s">
        <v>18</v>
      </c>
      <c r="F6" s="51" t="s">
        <v>9</v>
      </c>
      <c r="G6" s="72">
        <v>1</v>
      </c>
      <c r="H6" s="73"/>
      <c r="I6" s="73"/>
      <c r="J6" s="73"/>
      <c r="K6" s="51">
        <v>10000</v>
      </c>
      <c r="L6" s="5">
        <v>15.4</v>
      </c>
      <c r="M6" s="15">
        <f t="shared" si="0"/>
        <v>154000</v>
      </c>
    </row>
    <row r="7" spans="2:15" ht="14.4" thickBot="1" x14ac:dyDescent="0.35">
      <c r="B7" s="17"/>
      <c r="C7" s="13"/>
      <c r="D7" s="13"/>
      <c r="E7" s="50" t="s">
        <v>19</v>
      </c>
      <c r="F7" s="51" t="s">
        <v>20</v>
      </c>
      <c r="G7" s="72">
        <v>2</v>
      </c>
      <c r="H7" s="73"/>
      <c r="I7" s="73" t="s">
        <v>10</v>
      </c>
      <c r="J7" s="73"/>
      <c r="K7" s="51">
        <v>5000</v>
      </c>
      <c r="L7" s="5">
        <v>15.4</v>
      </c>
      <c r="M7" s="15">
        <f t="shared" si="0"/>
        <v>77000</v>
      </c>
    </row>
    <row r="8" spans="2:15" ht="28.2" thickBot="1" x14ac:dyDescent="0.35">
      <c r="B8" s="17"/>
      <c r="C8" s="23"/>
      <c r="D8" s="23"/>
      <c r="E8" s="24" t="s">
        <v>21</v>
      </c>
      <c r="F8" s="25">
        <v>7500</v>
      </c>
      <c r="G8" s="26">
        <v>2</v>
      </c>
      <c r="H8" s="23"/>
      <c r="I8" s="23"/>
      <c r="J8" s="23"/>
      <c r="K8" s="25">
        <v>15000</v>
      </c>
      <c r="L8" s="5">
        <v>15.4</v>
      </c>
      <c r="M8" s="25">
        <f t="shared" si="0"/>
        <v>231000</v>
      </c>
    </row>
    <row r="9" spans="2:15" ht="42" thickBot="1" x14ac:dyDescent="0.35">
      <c r="B9" s="11"/>
      <c r="C9" s="27"/>
      <c r="D9" s="27">
        <v>1.3</v>
      </c>
      <c r="E9" s="50" t="s">
        <v>22</v>
      </c>
      <c r="F9" s="51">
        <f>(1867+1867+100+1867+200+2667)/7</f>
        <v>1224</v>
      </c>
      <c r="G9" s="72">
        <v>7</v>
      </c>
      <c r="H9" s="73"/>
      <c r="I9" s="73"/>
      <c r="J9" s="73"/>
      <c r="K9" s="51">
        <f>F9*G9</f>
        <v>8568</v>
      </c>
      <c r="L9" s="5">
        <v>15.4</v>
      </c>
      <c r="M9" s="28">
        <f t="shared" si="0"/>
        <v>131947.20000000001</v>
      </c>
    </row>
    <row r="10" spans="2:15" ht="14.4" thickBot="1" x14ac:dyDescent="0.35">
      <c r="B10" s="29"/>
      <c r="C10" s="30"/>
      <c r="D10" s="31"/>
      <c r="E10" s="32" t="s">
        <v>23</v>
      </c>
      <c r="F10" s="33"/>
      <c r="G10" s="34"/>
      <c r="H10" s="31"/>
      <c r="I10" s="31"/>
      <c r="J10" s="31"/>
      <c r="K10" s="35">
        <f>SUM(K3:K9)</f>
        <v>74568</v>
      </c>
      <c r="M10" s="35">
        <f>SUM(M3:M9)</f>
        <v>1148347.2</v>
      </c>
    </row>
    <row r="11" spans="2:15" ht="14.4" thickBot="1" x14ac:dyDescent="0.35">
      <c r="B11" s="29"/>
      <c r="D11" s="36"/>
      <c r="E11" s="37"/>
      <c r="F11" s="38"/>
      <c r="G11" s="39"/>
      <c r="H11" s="36"/>
      <c r="I11" s="36"/>
      <c r="J11" s="36"/>
      <c r="K11" s="38"/>
      <c r="M11" s="38"/>
    </row>
    <row r="12" spans="2:15" ht="14.4" thickBot="1" x14ac:dyDescent="0.35">
      <c r="B12" s="40">
        <v>2</v>
      </c>
      <c r="C12" s="12" t="s">
        <v>24</v>
      </c>
      <c r="D12" s="13">
        <v>1.2</v>
      </c>
      <c r="E12" s="50" t="s">
        <v>25</v>
      </c>
      <c r="F12" s="51" t="s">
        <v>26</v>
      </c>
      <c r="G12" s="72">
        <v>4</v>
      </c>
      <c r="H12" s="73" t="s">
        <v>27</v>
      </c>
      <c r="I12" s="73"/>
      <c r="J12" s="73"/>
      <c r="K12" s="51">
        <v>14000</v>
      </c>
      <c r="L12" s="5">
        <v>15.4</v>
      </c>
      <c r="M12" s="15">
        <f t="shared" ref="M12:M17" si="1">K12*L12</f>
        <v>215600</v>
      </c>
    </row>
    <row r="13" spans="2:15" ht="14.4" thickBot="1" x14ac:dyDescent="0.35">
      <c r="B13" s="29"/>
      <c r="C13" s="13"/>
      <c r="D13" s="13">
        <v>1.2</v>
      </c>
      <c r="E13" s="50" t="s">
        <v>28</v>
      </c>
      <c r="F13" s="51">
        <v>6000</v>
      </c>
      <c r="G13" s="72">
        <v>1</v>
      </c>
      <c r="H13" s="73"/>
      <c r="I13" s="73" t="s">
        <v>13</v>
      </c>
      <c r="J13" s="73"/>
      <c r="K13" s="51">
        <v>6000</v>
      </c>
      <c r="L13" s="5">
        <v>15.4</v>
      </c>
      <c r="M13" s="15">
        <f t="shared" si="1"/>
        <v>92400</v>
      </c>
    </row>
    <row r="14" spans="2:15" ht="14.4" thickBot="1" x14ac:dyDescent="0.35">
      <c r="B14" s="40"/>
      <c r="C14" s="13"/>
      <c r="D14" s="13">
        <v>1.2</v>
      </c>
      <c r="E14" s="50" t="s">
        <v>29</v>
      </c>
      <c r="F14" s="51" t="s">
        <v>9</v>
      </c>
      <c r="G14" s="72">
        <v>1</v>
      </c>
      <c r="H14" s="73" t="s">
        <v>30</v>
      </c>
      <c r="I14" s="73" t="s">
        <v>31</v>
      </c>
      <c r="J14" s="73"/>
      <c r="K14" s="51">
        <v>10000</v>
      </c>
      <c r="L14" s="5">
        <v>15.4</v>
      </c>
      <c r="M14" s="15">
        <f t="shared" si="1"/>
        <v>154000</v>
      </c>
    </row>
    <row r="15" spans="2:15" ht="14.4" thickBot="1" x14ac:dyDescent="0.35">
      <c r="B15" s="40"/>
      <c r="C15" s="13"/>
      <c r="D15" s="13"/>
      <c r="E15" s="14" t="s">
        <v>81</v>
      </c>
      <c r="F15" s="15" t="s">
        <v>32</v>
      </c>
      <c r="G15" s="16">
        <v>1</v>
      </c>
      <c r="H15" s="13"/>
      <c r="I15" s="13"/>
      <c r="J15" s="13"/>
      <c r="K15" s="15">
        <v>30000</v>
      </c>
      <c r="L15" s="5">
        <v>15.4</v>
      </c>
      <c r="M15" s="15">
        <f t="shared" si="1"/>
        <v>462000</v>
      </c>
    </row>
    <row r="16" spans="2:15" ht="14.4" thickBot="1" x14ac:dyDescent="0.35">
      <c r="B16" s="11"/>
      <c r="C16" s="23"/>
      <c r="D16" s="23"/>
      <c r="E16" s="24" t="s">
        <v>33</v>
      </c>
      <c r="F16" s="25">
        <v>20000</v>
      </c>
      <c r="G16" s="26">
        <v>1</v>
      </c>
      <c r="H16" s="23"/>
      <c r="I16" s="23"/>
      <c r="J16" s="23"/>
      <c r="K16" s="25">
        <v>20000</v>
      </c>
      <c r="L16" s="5">
        <v>15.4</v>
      </c>
      <c r="M16" s="25">
        <f t="shared" si="1"/>
        <v>308000</v>
      </c>
    </row>
    <row r="17" spans="2:15" ht="28.2" thickBot="1" x14ac:dyDescent="0.35">
      <c r="B17" s="17"/>
      <c r="C17" s="27"/>
      <c r="D17" s="27">
        <v>3</v>
      </c>
      <c r="E17" s="50" t="s">
        <v>34</v>
      </c>
      <c r="F17" s="81">
        <v>9020</v>
      </c>
      <c r="G17" s="82">
        <v>1</v>
      </c>
      <c r="H17" s="83"/>
      <c r="I17" s="83"/>
      <c r="J17" s="83"/>
      <c r="K17" s="81">
        <f>F17*G17</f>
        <v>9020</v>
      </c>
      <c r="L17" s="5">
        <v>15.4</v>
      </c>
      <c r="M17" s="41">
        <f t="shared" si="1"/>
        <v>138908</v>
      </c>
    </row>
    <row r="18" spans="2:15" ht="14.4" thickBot="1" x14ac:dyDescent="0.35">
      <c r="B18" s="40"/>
      <c r="C18" s="30"/>
      <c r="D18" s="30"/>
      <c r="E18" s="42" t="s">
        <v>35</v>
      </c>
      <c r="F18" s="43"/>
      <c r="G18" s="44"/>
      <c r="H18" s="30"/>
      <c r="I18" s="30"/>
      <c r="J18" s="30"/>
      <c r="K18" s="35">
        <f>SUM(K12:K17)</f>
        <v>89020</v>
      </c>
      <c r="M18" s="35">
        <f>SUM(M12:M17)</f>
        <v>1370908</v>
      </c>
    </row>
    <row r="19" spans="2:15" ht="14.4" thickBot="1" x14ac:dyDescent="0.35">
      <c r="B19" s="40"/>
      <c r="C19" s="13"/>
      <c r="D19" s="13"/>
      <c r="E19" s="14"/>
      <c r="F19" s="15"/>
      <c r="G19" s="16"/>
      <c r="H19" s="13"/>
      <c r="I19" s="13"/>
      <c r="J19" s="13"/>
      <c r="K19" s="15"/>
      <c r="M19" s="15"/>
    </row>
    <row r="20" spans="2:15" ht="14.4" thickBot="1" x14ac:dyDescent="0.35">
      <c r="B20" s="29">
        <v>3</v>
      </c>
      <c r="C20" s="45" t="s">
        <v>36</v>
      </c>
      <c r="D20" s="46">
        <v>1.2</v>
      </c>
      <c r="E20" s="77" t="s">
        <v>37</v>
      </c>
      <c r="F20" s="78" t="s">
        <v>38</v>
      </c>
      <c r="G20" s="79">
        <v>1</v>
      </c>
      <c r="H20" s="80" t="s">
        <v>39</v>
      </c>
      <c r="I20" s="80" t="s">
        <v>16</v>
      </c>
      <c r="J20" s="80"/>
      <c r="K20" s="78">
        <v>5000</v>
      </c>
      <c r="L20" s="5">
        <v>15.4</v>
      </c>
      <c r="M20" s="48">
        <f t="shared" ref="M20:M25" si="2">K20*L20</f>
        <v>77000</v>
      </c>
    </row>
    <row r="21" spans="2:15" ht="28.2" thickBot="1" x14ac:dyDescent="0.35">
      <c r="B21" s="40"/>
      <c r="C21" s="13"/>
      <c r="D21" s="13">
        <v>1.1000000000000001</v>
      </c>
      <c r="E21" s="50" t="s">
        <v>40</v>
      </c>
      <c r="F21" s="51" t="s">
        <v>9</v>
      </c>
      <c r="G21" s="72">
        <v>1</v>
      </c>
      <c r="H21" s="73" t="s">
        <v>39</v>
      </c>
      <c r="I21" s="73" t="s">
        <v>41</v>
      </c>
      <c r="J21" s="73"/>
      <c r="K21" s="51">
        <v>10000</v>
      </c>
      <c r="L21" s="5">
        <v>15.4</v>
      </c>
      <c r="M21" s="15">
        <f t="shared" si="2"/>
        <v>154000</v>
      </c>
    </row>
    <row r="22" spans="2:15" s="21" customFormat="1" ht="28.2" thickBot="1" x14ac:dyDescent="0.35">
      <c r="B22" s="52"/>
      <c r="C22" s="19"/>
      <c r="D22" s="19">
        <v>1.1000000000000001</v>
      </c>
      <c r="E22" s="50" t="s">
        <v>42</v>
      </c>
      <c r="F22" s="74" t="s">
        <v>43</v>
      </c>
      <c r="G22" s="75">
        <v>1</v>
      </c>
      <c r="H22" s="76" t="s">
        <v>39</v>
      </c>
      <c r="I22" s="76" t="s">
        <v>27</v>
      </c>
      <c r="J22" s="76"/>
      <c r="K22" s="74">
        <v>15000</v>
      </c>
      <c r="L22" s="21">
        <v>15.4</v>
      </c>
      <c r="M22" s="20">
        <f t="shared" si="2"/>
        <v>231000</v>
      </c>
    </row>
    <row r="23" spans="2:15" ht="14.4" thickBot="1" x14ac:dyDescent="0.35">
      <c r="B23" s="40"/>
      <c r="C23" s="13"/>
      <c r="D23" s="13">
        <v>1.2</v>
      </c>
      <c r="E23" s="50" t="s">
        <v>44</v>
      </c>
      <c r="F23" s="51">
        <v>5000</v>
      </c>
      <c r="G23" s="72"/>
      <c r="H23" s="73" t="s">
        <v>39</v>
      </c>
      <c r="I23" s="73" t="s">
        <v>30</v>
      </c>
      <c r="J23" s="73" t="s">
        <v>39</v>
      </c>
      <c r="K23" s="51">
        <v>5000</v>
      </c>
      <c r="L23" s="5">
        <v>15.4</v>
      </c>
      <c r="M23" s="15">
        <f t="shared" si="2"/>
        <v>77000</v>
      </c>
    </row>
    <row r="24" spans="2:15" ht="28.2" thickBot="1" x14ac:dyDescent="0.35">
      <c r="B24" s="29"/>
      <c r="C24" s="13"/>
      <c r="D24" s="13">
        <v>3</v>
      </c>
      <c r="E24" s="14" t="s">
        <v>45</v>
      </c>
      <c r="F24" s="15" t="s">
        <v>46</v>
      </c>
      <c r="G24" s="16">
        <v>1</v>
      </c>
      <c r="H24" s="13"/>
      <c r="I24" s="13" t="s">
        <v>46</v>
      </c>
      <c r="J24" s="13"/>
      <c r="K24" s="15">
        <v>7500</v>
      </c>
      <c r="L24" s="5">
        <v>15.4</v>
      </c>
      <c r="M24" s="15">
        <f t="shared" si="2"/>
        <v>115500</v>
      </c>
    </row>
    <row r="25" spans="2:15" ht="27.6" x14ac:dyDescent="0.3">
      <c r="B25" s="53"/>
      <c r="C25" s="13"/>
      <c r="D25" s="13" t="s">
        <v>47</v>
      </c>
      <c r="E25" s="14" t="s">
        <v>48</v>
      </c>
      <c r="F25" s="15" t="s">
        <v>49</v>
      </c>
      <c r="G25" s="16">
        <v>1</v>
      </c>
      <c r="H25" s="13"/>
      <c r="I25" s="13" t="s">
        <v>49</v>
      </c>
      <c r="J25" s="13"/>
      <c r="K25" s="15">
        <v>20000</v>
      </c>
      <c r="L25" s="5">
        <v>15.4</v>
      </c>
      <c r="M25" s="15">
        <f t="shared" si="2"/>
        <v>308000</v>
      </c>
    </row>
    <row r="26" spans="2:15" ht="14.4" hidden="1" thickBot="1" x14ac:dyDescent="0.35">
      <c r="B26" s="40"/>
      <c r="C26" s="13"/>
      <c r="D26" s="13">
        <v>1.3</v>
      </c>
      <c r="E26" s="14"/>
      <c r="F26" s="15"/>
      <c r="G26" s="16"/>
      <c r="H26" s="13"/>
      <c r="I26" s="13"/>
      <c r="J26" s="13"/>
      <c r="K26" s="15"/>
      <c r="M26" s="15"/>
    </row>
    <row r="27" spans="2:15" ht="14.4" thickBot="1" x14ac:dyDescent="0.35">
      <c r="B27" s="29"/>
      <c r="C27" s="13"/>
      <c r="D27" s="13">
        <v>1</v>
      </c>
      <c r="E27" s="14" t="s">
        <v>50</v>
      </c>
      <c r="F27" s="15" t="s">
        <v>38</v>
      </c>
      <c r="G27" s="16">
        <v>1</v>
      </c>
      <c r="H27" s="13"/>
      <c r="I27" s="13"/>
      <c r="J27" s="13"/>
      <c r="K27" s="15">
        <v>5000</v>
      </c>
      <c r="L27" s="5">
        <v>15.4</v>
      </c>
      <c r="M27" s="15">
        <f t="shared" ref="M27:M32" si="3">K27*L27</f>
        <v>77000</v>
      </c>
    </row>
    <row r="28" spans="2:15" ht="14.4" thickBot="1" x14ac:dyDescent="0.35">
      <c r="B28" s="40"/>
      <c r="C28" s="13"/>
      <c r="D28" s="13">
        <v>3</v>
      </c>
      <c r="E28" s="14" t="s">
        <v>51</v>
      </c>
      <c r="F28" s="15" t="s">
        <v>52</v>
      </c>
      <c r="G28" s="16">
        <v>1</v>
      </c>
      <c r="H28" s="13" t="s">
        <v>10</v>
      </c>
      <c r="I28" s="13" t="s">
        <v>52</v>
      </c>
      <c r="J28" s="13" t="s">
        <v>10</v>
      </c>
      <c r="K28" s="54">
        <v>40000</v>
      </c>
      <c r="L28" s="5">
        <v>15.4</v>
      </c>
      <c r="M28" s="54">
        <f t="shared" si="3"/>
        <v>616000</v>
      </c>
    </row>
    <row r="29" spans="2:15" ht="42" thickBot="1" x14ac:dyDescent="0.35">
      <c r="B29" s="29"/>
      <c r="C29" s="13"/>
      <c r="D29" s="13">
        <v>3</v>
      </c>
      <c r="E29" s="14" t="s">
        <v>53</v>
      </c>
      <c r="F29" s="15" t="s">
        <v>54</v>
      </c>
      <c r="G29" s="16">
        <v>1</v>
      </c>
      <c r="H29" s="13"/>
      <c r="I29" s="13"/>
      <c r="J29" s="13"/>
      <c r="K29" s="54">
        <v>50000</v>
      </c>
      <c r="L29" s="5">
        <v>15.4</v>
      </c>
      <c r="M29" s="54">
        <f t="shared" si="3"/>
        <v>770000</v>
      </c>
      <c r="O29" s="2" t="s">
        <v>55</v>
      </c>
    </row>
    <row r="30" spans="2:15" ht="14.4" thickBot="1" x14ac:dyDescent="0.35">
      <c r="B30" s="40"/>
      <c r="C30" s="13"/>
      <c r="D30" s="13">
        <v>3</v>
      </c>
      <c r="E30" s="14" t="s">
        <v>56</v>
      </c>
      <c r="F30" s="15" t="s">
        <v>43</v>
      </c>
      <c r="G30" s="16">
        <v>1</v>
      </c>
      <c r="H30" s="13"/>
      <c r="I30" s="13"/>
      <c r="J30" s="13"/>
      <c r="K30" s="54">
        <v>15000</v>
      </c>
      <c r="L30" s="5">
        <v>15.4</v>
      </c>
      <c r="M30" s="54">
        <f t="shared" si="3"/>
        <v>231000</v>
      </c>
    </row>
    <row r="31" spans="2:15" ht="14.4" thickBot="1" x14ac:dyDescent="0.35">
      <c r="B31" s="40"/>
      <c r="C31" s="13"/>
      <c r="D31" s="13"/>
      <c r="E31" s="50" t="s">
        <v>80</v>
      </c>
      <c r="F31" s="51">
        <v>12000</v>
      </c>
      <c r="G31" s="72"/>
      <c r="H31" s="73"/>
      <c r="I31" s="73"/>
      <c r="J31" s="73"/>
      <c r="K31" s="51">
        <v>12000</v>
      </c>
      <c r="L31" s="5">
        <v>15.4</v>
      </c>
      <c r="M31" s="54">
        <f t="shared" si="3"/>
        <v>184800</v>
      </c>
      <c r="O31" s="2" t="s">
        <v>57</v>
      </c>
    </row>
    <row r="32" spans="2:15" ht="14.4" thickBot="1" x14ac:dyDescent="0.35">
      <c r="B32" s="29"/>
      <c r="C32" s="27"/>
      <c r="D32" s="27">
        <v>2</v>
      </c>
      <c r="E32" s="50" t="s">
        <v>58</v>
      </c>
      <c r="F32" s="51">
        <v>5500</v>
      </c>
      <c r="G32" s="72">
        <v>1</v>
      </c>
      <c r="H32" s="73"/>
      <c r="I32" s="73"/>
      <c r="J32" s="73"/>
      <c r="K32" s="51">
        <f>F32*G32</f>
        <v>5500</v>
      </c>
      <c r="L32" s="5">
        <v>15.4</v>
      </c>
      <c r="M32" s="28">
        <f t="shared" si="3"/>
        <v>84700</v>
      </c>
    </row>
    <row r="33" spans="2:16" ht="14.4" thickBot="1" x14ac:dyDescent="0.35">
      <c r="B33" s="40"/>
      <c r="C33" s="42"/>
      <c r="D33" s="42"/>
      <c r="E33" s="42" t="s">
        <v>59</v>
      </c>
      <c r="F33" s="55"/>
      <c r="G33" s="56"/>
      <c r="H33" s="42"/>
      <c r="I33" s="42"/>
      <c r="J33" s="42"/>
      <c r="K33" s="35">
        <f>SUM(K20:K32)</f>
        <v>190000</v>
      </c>
      <c r="M33" s="35">
        <f>SUM(M20:M32)</f>
        <v>2926000</v>
      </c>
    </row>
    <row r="34" spans="2:16" ht="14.4" thickBot="1" x14ac:dyDescent="0.35">
      <c r="B34" s="57"/>
      <c r="C34" s="13"/>
      <c r="D34" s="13"/>
      <c r="E34" s="14"/>
      <c r="F34" s="15"/>
      <c r="G34" s="16"/>
      <c r="H34" s="13"/>
      <c r="I34" s="13"/>
      <c r="J34" s="13"/>
      <c r="K34" s="15"/>
      <c r="M34" s="15"/>
    </row>
    <row r="35" spans="2:16" ht="42" thickBot="1" x14ac:dyDescent="0.35">
      <c r="B35" s="58">
        <v>4</v>
      </c>
      <c r="C35" s="45" t="s">
        <v>60</v>
      </c>
      <c r="D35" s="46" t="s">
        <v>47</v>
      </c>
      <c r="E35" s="77" t="s">
        <v>61</v>
      </c>
      <c r="F35" s="78">
        <v>2500</v>
      </c>
      <c r="G35" s="79">
        <v>12</v>
      </c>
      <c r="H35" s="80" t="s">
        <v>62</v>
      </c>
      <c r="I35" s="80" t="s">
        <v>63</v>
      </c>
      <c r="J35" s="80" t="s">
        <v>62</v>
      </c>
      <c r="K35" s="78">
        <v>30000</v>
      </c>
      <c r="L35" s="5">
        <v>15.4</v>
      </c>
      <c r="M35" s="59">
        <f t="shared" ref="M35:M38" si="4">K35*L35</f>
        <v>462000</v>
      </c>
      <c r="O35" s="60">
        <f>M35/12</f>
        <v>38500</v>
      </c>
    </row>
    <row r="36" spans="2:16" ht="14.4" thickBot="1" x14ac:dyDescent="0.35">
      <c r="B36" s="29">
        <v>5</v>
      </c>
      <c r="C36" s="13"/>
      <c r="D36" s="13">
        <v>2</v>
      </c>
      <c r="E36" s="50" t="s">
        <v>64</v>
      </c>
      <c r="F36" s="51" t="s">
        <v>12</v>
      </c>
      <c r="G36" s="72">
        <v>9</v>
      </c>
      <c r="H36" s="73"/>
      <c r="I36" s="73" t="s">
        <v>17</v>
      </c>
      <c r="J36" s="73" t="s">
        <v>13</v>
      </c>
      <c r="K36" s="51">
        <v>18000</v>
      </c>
      <c r="L36" s="5">
        <v>15.4</v>
      </c>
      <c r="M36" s="15">
        <f t="shared" si="4"/>
        <v>277200</v>
      </c>
    </row>
    <row r="37" spans="2:16" ht="14.4" thickBot="1" x14ac:dyDescent="0.35">
      <c r="B37" s="40"/>
      <c r="C37" s="13"/>
      <c r="D37" s="13">
        <v>2</v>
      </c>
      <c r="E37" s="50" t="s">
        <v>65</v>
      </c>
      <c r="F37" s="51" t="s">
        <v>66</v>
      </c>
      <c r="G37" s="72">
        <v>2</v>
      </c>
      <c r="H37" s="73"/>
      <c r="I37" s="73" t="s">
        <v>13</v>
      </c>
      <c r="J37" s="73" t="s">
        <v>13</v>
      </c>
      <c r="K37" s="51">
        <v>12000</v>
      </c>
      <c r="L37" s="5">
        <v>15.4</v>
      </c>
      <c r="M37" s="54">
        <f t="shared" si="4"/>
        <v>184800</v>
      </c>
      <c r="O37" s="60">
        <f>M37/2</f>
        <v>92400</v>
      </c>
    </row>
    <row r="38" spans="2:16" ht="14.4" thickBot="1" x14ac:dyDescent="0.35">
      <c r="B38" s="29"/>
      <c r="C38" s="13"/>
      <c r="D38" s="13">
        <v>2</v>
      </c>
      <c r="E38" s="50" t="s">
        <v>67</v>
      </c>
      <c r="F38" s="51" t="s">
        <v>66</v>
      </c>
      <c r="G38" s="72">
        <v>2</v>
      </c>
      <c r="H38" s="73"/>
      <c r="I38" s="73" t="s">
        <v>13</v>
      </c>
      <c r="J38" s="73" t="s">
        <v>13</v>
      </c>
      <c r="K38" s="51">
        <v>12000</v>
      </c>
      <c r="L38" s="5">
        <v>15.4</v>
      </c>
      <c r="M38" s="15">
        <f t="shared" si="4"/>
        <v>184800</v>
      </c>
    </row>
    <row r="39" spans="2:16" ht="14.4" thickBot="1" x14ac:dyDescent="0.35">
      <c r="B39" s="40"/>
      <c r="C39" s="61"/>
      <c r="D39" s="61"/>
      <c r="E39" s="62" t="s">
        <v>68</v>
      </c>
      <c r="F39" s="35"/>
      <c r="G39" s="63"/>
      <c r="H39" s="61"/>
      <c r="I39" s="61"/>
      <c r="J39" s="61"/>
      <c r="K39" s="35">
        <f>SUM(K35:K38)</f>
        <v>72000</v>
      </c>
      <c r="M39" s="35">
        <f>SUM(M35:M38)</f>
        <v>1108800</v>
      </c>
    </row>
    <row r="40" spans="2:16" ht="14.4" thickBot="1" x14ac:dyDescent="0.35">
      <c r="B40" s="40"/>
      <c r="C40" s="13"/>
      <c r="D40" s="13"/>
      <c r="E40" s="14"/>
      <c r="F40" s="15"/>
      <c r="G40" s="16"/>
      <c r="H40" s="13"/>
      <c r="I40" s="13"/>
      <c r="J40" s="13"/>
      <c r="K40" s="15"/>
      <c r="M40" s="15"/>
    </row>
    <row r="41" spans="2:16" ht="28.2" thickBot="1" x14ac:dyDescent="0.35">
      <c r="B41" s="29">
        <v>6</v>
      </c>
      <c r="C41" s="45" t="s">
        <v>69</v>
      </c>
      <c r="D41" s="46">
        <v>1.1000000000000001</v>
      </c>
      <c r="E41" s="77" t="s">
        <v>70</v>
      </c>
      <c r="F41" s="78">
        <v>500</v>
      </c>
      <c r="G41" s="79">
        <v>17</v>
      </c>
      <c r="H41" s="80">
        <v>1000</v>
      </c>
      <c r="I41" s="80" t="s">
        <v>13</v>
      </c>
      <c r="J41" s="80">
        <v>1500</v>
      </c>
      <c r="K41" s="78">
        <v>8500</v>
      </c>
      <c r="L41" s="5">
        <v>15.4</v>
      </c>
      <c r="M41" s="48">
        <f t="shared" ref="M41:M44" si="5">K41*L41</f>
        <v>130900</v>
      </c>
    </row>
    <row r="42" spans="2:16" ht="14.4" thickBot="1" x14ac:dyDescent="0.35">
      <c r="B42" s="29"/>
      <c r="C42" s="64"/>
      <c r="D42" s="65"/>
      <c r="E42" s="50" t="s">
        <v>71</v>
      </c>
      <c r="F42" s="51">
        <v>8000</v>
      </c>
      <c r="G42" s="72">
        <v>3</v>
      </c>
      <c r="H42" s="73"/>
      <c r="I42" s="73"/>
      <c r="J42" s="73"/>
      <c r="K42" s="51">
        <v>24000</v>
      </c>
      <c r="L42" s="5">
        <v>15.4</v>
      </c>
      <c r="M42" s="15">
        <f t="shared" si="5"/>
        <v>369600</v>
      </c>
    </row>
    <row r="43" spans="2:16" ht="14.4" thickBot="1" x14ac:dyDescent="0.35">
      <c r="B43" s="29"/>
      <c r="C43" s="13"/>
      <c r="D43" s="13"/>
      <c r="E43" s="50" t="s">
        <v>72</v>
      </c>
      <c r="F43" s="51">
        <v>3000</v>
      </c>
      <c r="G43" s="72">
        <v>15</v>
      </c>
      <c r="H43" s="73"/>
      <c r="I43" s="73"/>
      <c r="J43" s="73"/>
      <c r="K43" s="51">
        <v>45000</v>
      </c>
      <c r="L43" s="5">
        <v>15.4</v>
      </c>
      <c r="M43" s="54">
        <f t="shared" si="5"/>
        <v>693000</v>
      </c>
      <c r="O43" s="60">
        <f>M43/15</f>
        <v>46200</v>
      </c>
    </row>
    <row r="44" spans="2:16" ht="28.2" thickBot="1" x14ac:dyDescent="0.35">
      <c r="B44" s="29"/>
      <c r="C44" s="27"/>
      <c r="D44" s="27"/>
      <c r="E44" s="50" t="s">
        <v>73</v>
      </c>
      <c r="F44" s="51">
        <v>200</v>
      </c>
      <c r="G44" s="72">
        <v>50</v>
      </c>
      <c r="H44" s="73"/>
      <c r="I44" s="73"/>
      <c r="J44" s="73"/>
      <c r="K44" s="51">
        <v>10000</v>
      </c>
      <c r="L44" s="5">
        <v>15.4</v>
      </c>
      <c r="M44" s="28">
        <f t="shared" si="5"/>
        <v>154000</v>
      </c>
    </row>
    <row r="45" spans="2:16" ht="14.4" thickBot="1" x14ac:dyDescent="0.35">
      <c r="B45" s="40"/>
      <c r="C45" s="61"/>
      <c r="D45" s="61"/>
      <c r="E45" s="62" t="s">
        <v>74</v>
      </c>
      <c r="F45" s="35"/>
      <c r="G45" s="63"/>
      <c r="H45" s="61"/>
      <c r="I45" s="61"/>
      <c r="J45" s="61"/>
      <c r="K45" s="35">
        <f>SUM(K41:K44)</f>
        <v>87500</v>
      </c>
      <c r="M45" s="35">
        <f>SUM(M41:M44)</f>
        <v>1347500</v>
      </c>
    </row>
    <row r="46" spans="2:16" ht="14.4" thickBot="1" x14ac:dyDescent="0.35">
      <c r="B46" s="40"/>
      <c r="C46" s="13"/>
      <c r="D46" s="13"/>
      <c r="E46" s="14"/>
      <c r="F46" s="15"/>
      <c r="G46" s="16"/>
      <c r="H46" s="13"/>
      <c r="I46" s="13"/>
      <c r="J46" s="13"/>
      <c r="K46" s="15"/>
      <c r="M46" s="15">
        <f>SUM(M45,M39,M33,M18,M10)</f>
        <v>7901555.2000000002</v>
      </c>
    </row>
    <row r="47" spans="2:16" ht="14.4" thickBot="1" x14ac:dyDescent="0.35">
      <c r="B47" s="29">
        <v>7</v>
      </c>
      <c r="C47" s="45" t="s">
        <v>75</v>
      </c>
      <c r="D47" s="46"/>
      <c r="E47" s="47" t="s">
        <v>76</v>
      </c>
      <c r="F47" s="48">
        <v>25000</v>
      </c>
      <c r="G47" s="49"/>
      <c r="H47" s="46"/>
      <c r="I47" s="46"/>
      <c r="J47" s="46"/>
      <c r="K47" s="59">
        <v>25000</v>
      </c>
      <c r="L47" s="5">
        <v>15.4</v>
      </c>
      <c r="M47" s="59">
        <f t="shared" ref="M47:M49" si="6">K47*L47</f>
        <v>385000</v>
      </c>
      <c r="O47" s="66">
        <v>7.0000000000000007E-2</v>
      </c>
      <c r="P47" s="2" t="s">
        <v>77</v>
      </c>
    </row>
    <row r="48" spans="2:16" ht="14.4" thickBot="1" x14ac:dyDescent="0.35">
      <c r="B48" s="40"/>
      <c r="C48" s="61"/>
      <c r="D48" s="61"/>
      <c r="E48" s="62" t="s">
        <v>78</v>
      </c>
      <c r="F48" s="35"/>
      <c r="G48" s="63"/>
      <c r="H48" s="61"/>
      <c r="I48" s="61"/>
      <c r="J48" s="61"/>
      <c r="K48" s="35">
        <f>SUM(K47)</f>
        <v>25000</v>
      </c>
      <c r="L48" s="5">
        <v>15.4</v>
      </c>
      <c r="M48" s="35">
        <f t="shared" si="6"/>
        <v>385000</v>
      </c>
    </row>
    <row r="49" spans="2:13" ht="14.4" thickBot="1" x14ac:dyDescent="0.35">
      <c r="B49" s="29"/>
      <c r="C49" s="45" t="s">
        <v>79</v>
      </c>
      <c r="D49" s="45"/>
      <c r="E49" s="67"/>
      <c r="F49" s="68"/>
      <c r="G49" s="69"/>
      <c r="H49" s="45"/>
      <c r="I49" s="45"/>
      <c r="J49" s="45"/>
      <c r="K49" s="68">
        <f>SUM(K10,K18,K33,K39,K45,K48)</f>
        <v>538088</v>
      </c>
      <c r="L49" s="5">
        <v>15.4</v>
      </c>
      <c r="M49" s="68">
        <f t="shared" si="6"/>
        <v>8286555.2000000002</v>
      </c>
    </row>
    <row r="50" spans="2:13" x14ac:dyDescent="0.3">
      <c r="K50" s="3">
        <v>500000</v>
      </c>
    </row>
    <row r="51" spans="2:13" x14ac:dyDescent="0.3">
      <c r="M51" s="70">
        <f>M46*5/100</f>
        <v>395077.76</v>
      </c>
    </row>
    <row r="52" spans="2:13" x14ac:dyDescent="0.3">
      <c r="M52" s="70">
        <f>M46*6/100</f>
        <v>474093.31200000003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GIZ Budget</vt:lpstr>
      <vt:lpstr>Sheet3</vt:lpstr>
      <vt:lpstr>Sheet2</vt:lpstr>
      <vt:lpstr>Sheet1 (2)</vt:lpstr>
      <vt:lpstr>'GIZ Budget'!_Toc337245314</vt:lpstr>
      <vt:lpstr>'GIZ Budget'!_Toc337245315</vt:lpstr>
      <vt:lpstr>GIZ_budget_items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Loraine Bewsher</dc:creator>
  <cp:lastModifiedBy>Martin Leineweber</cp:lastModifiedBy>
  <cp:lastPrinted>2017-02-07T13:52:36Z</cp:lastPrinted>
  <dcterms:created xsi:type="dcterms:W3CDTF">2016-11-17T14:06:10Z</dcterms:created>
  <dcterms:modified xsi:type="dcterms:W3CDTF">2020-07-03T12:23:38Z</dcterms:modified>
</cp:coreProperties>
</file>