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keitse_dim.BW\Desktop\19.10.2020\procurement_data (NTBW03)\Tender 2021\PSSG-CESARE\Anti-corruption\"/>
    </mc:Choice>
  </mc:AlternateContent>
  <xr:revisionPtr revIDLastSave="0" documentId="8_{C6005440-AFE0-44A7-B423-232E278E7858}" xr6:coauthVersionLast="45" xr6:coauthVersionMax="45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Notes" sheetId="2" r:id="rId1"/>
    <sheet name="Assessment CV + price" sheetId="1" r:id="rId2"/>
    <sheet name="Sheet1" sheetId="6" r:id="rId3"/>
    <sheet name="Assessment CV, concept + price" sheetId="5" r:id="rId4"/>
  </sheets>
  <definedNames>
    <definedName name="_xlnm.Print_Area" localSheetId="1">'Assessment CV + price'!$A$1:$Q$39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5" l="1"/>
  <c r="I16" i="5"/>
  <c r="K16" i="5"/>
  <c r="M16" i="5"/>
  <c r="O16" i="5"/>
  <c r="Q16" i="5"/>
  <c r="Q13" i="5"/>
  <c r="Q14" i="5"/>
  <c r="O13" i="5"/>
  <c r="O14" i="5"/>
  <c r="M13" i="5"/>
  <c r="M14" i="5"/>
  <c r="K13" i="5"/>
  <c r="K14" i="5"/>
  <c r="I13" i="5"/>
  <c r="I14" i="5"/>
  <c r="G13" i="5"/>
  <c r="G14" i="5"/>
  <c r="Q24" i="1" l="1"/>
  <c r="O24" i="1"/>
  <c r="M24" i="1"/>
  <c r="K24" i="1"/>
  <c r="I24" i="1"/>
  <c r="G24" i="1"/>
  <c r="I28" i="5" l="1"/>
  <c r="K28" i="5"/>
  <c r="M28" i="5"/>
  <c r="O28" i="5"/>
  <c r="Q28" i="5"/>
  <c r="I29" i="5"/>
  <c r="K29" i="5"/>
  <c r="M29" i="5"/>
  <c r="O29" i="5"/>
  <c r="Q29" i="5"/>
  <c r="I30" i="5"/>
  <c r="K30" i="5"/>
  <c r="M30" i="5"/>
  <c r="O30" i="5"/>
  <c r="Q30" i="5"/>
  <c r="I31" i="5"/>
  <c r="K31" i="5"/>
  <c r="M31" i="5"/>
  <c r="O31" i="5"/>
  <c r="Q31" i="5"/>
  <c r="I32" i="5"/>
  <c r="K32" i="5"/>
  <c r="M32" i="5"/>
  <c r="O32" i="5"/>
  <c r="Q32" i="5"/>
  <c r="I37" i="5"/>
  <c r="I40" i="5" s="1"/>
  <c r="I41" i="5" s="1"/>
  <c r="K37" i="5"/>
  <c r="K40" i="5" s="1"/>
  <c r="K41" i="5" s="1"/>
  <c r="M37" i="5"/>
  <c r="M40" i="5" s="1"/>
  <c r="M41" i="5" s="1"/>
  <c r="O37" i="5"/>
  <c r="O40" i="5" s="1"/>
  <c r="O41" i="5" s="1"/>
  <c r="Q37" i="5"/>
  <c r="Q40" i="5" s="1"/>
  <c r="Q41" i="5" s="1"/>
  <c r="I12" i="5"/>
  <c r="K12" i="5"/>
  <c r="M12" i="5"/>
  <c r="O12" i="5"/>
  <c r="Q12" i="5"/>
  <c r="I20" i="5"/>
  <c r="K20" i="5"/>
  <c r="K25" i="5" s="1"/>
  <c r="M20" i="5"/>
  <c r="O20" i="5"/>
  <c r="Q20" i="5"/>
  <c r="I21" i="5"/>
  <c r="K21" i="5"/>
  <c r="M21" i="5"/>
  <c r="O21" i="5"/>
  <c r="Q21" i="5"/>
  <c r="I22" i="5"/>
  <c r="K22" i="5"/>
  <c r="M22" i="5"/>
  <c r="O22" i="5"/>
  <c r="Q22" i="5"/>
  <c r="I24" i="5"/>
  <c r="K24" i="5"/>
  <c r="M24" i="5"/>
  <c r="O24" i="5"/>
  <c r="Q24" i="5"/>
  <c r="I29" i="1"/>
  <c r="I32" i="1" s="1"/>
  <c r="I33" i="1" s="1"/>
  <c r="K29" i="1"/>
  <c r="K32" i="1" s="1"/>
  <c r="K33" i="1" s="1"/>
  <c r="M29" i="1"/>
  <c r="M32" i="1" s="1"/>
  <c r="M33" i="1" s="1"/>
  <c r="O29" i="1"/>
  <c r="O32" i="1" s="1"/>
  <c r="O33" i="1" s="1"/>
  <c r="Q29" i="1"/>
  <c r="Q32" i="1" s="1"/>
  <c r="Q33" i="1" s="1"/>
  <c r="I12" i="1"/>
  <c r="K12" i="1"/>
  <c r="M12" i="1"/>
  <c r="O12" i="1"/>
  <c r="Q12" i="1"/>
  <c r="I13" i="1"/>
  <c r="K13" i="1"/>
  <c r="M13" i="1"/>
  <c r="O13" i="1"/>
  <c r="Q13" i="1"/>
  <c r="I14" i="1"/>
  <c r="K14" i="1"/>
  <c r="M14" i="1"/>
  <c r="O14" i="1"/>
  <c r="Q14" i="1"/>
  <c r="I16" i="1"/>
  <c r="K16" i="1"/>
  <c r="M16" i="1"/>
  <c r="O16" i="1"/>
  <c r="Q16" i="1"/>
  <c r="I20" i="1"/>
  <c r="K20" i="1"/>
  <c r="M20" i="1"/>
  <c r="O20" i="1"/>
  <c r="Q20" i="1"/>
  <c r="I21" i="1"/>
  <c r="K21" i="1"/>
  <c r="M21" i="1"/>
  <c r="O21" i="1"/>
  <c r="Q21" i="1"/>
  <c r="I22" i="1"/>
  <c r="K22" i="1"/>
  <c r="M22" i="1"/>
  <c r="O22" i="1"/>
  <c r="Q22" i="1"/>
  <c r="Q25" i="1" l="1"/>
  <c r="O25" i="1"/>
  <c r="M25" i="1"/>
  <c r="K25" i="1"/>
  <c r="I25" i="1"/>
  <c r="K17" i="1"/>
  <c r="M25" i="5"/>
  <c r="I25" i="5"/>
  <c r="Q25" i="5"/>
  <c r="O17" i="1"/>
  <c r="M17" i="1"/>
  <c r="I17" i="1"/>
  <c r="Q17" i="1"/>
  <c r="I33" i="5"/>
  <c r="M33" i="5"/>
  <c r="Q33" i="5"/>
  <c r="O33" i="5"/>
  <c r="K33" i="5"/>
  <c r="O25" i="5"/>
  <c r="K26" i="1" l="1"/>
  <c r="K27" i="1" s="1"/>
  <c r="M26" i="1"/>
  <c r="M27" i="1" s="1"/>
  <c r="O26" i="1"/>
  <c r="O27" i="1" s="1"/>
  <c r="Q26" i="1"/>
  <c r="Q27" i="1" s="1"/>
  <c r="I26" i="1"/>
  <c r="I27" i="1" s="1"/>
  <c r="E19" i="1"/>
  <c r="G22" i="1"/>
  <c r="G21" i="1"/>
  <c r="G20" i="1"/>
  <c r="G16" i="1"/>
  <c r="G14" i="1"/>
  <c r="G13" i="1"/>
  <c r="G12" i="1"/>
  <c r="G12" i="5"/>
  <c r="G17" i="5" s="1"/>
  <c r="E33" i="5"/>
  <c r="E25" i="5"/>
  <c r="E17" i="5"/>
  <c r="E25" i="1"/>
  <c r="E17" i="1"/>
  <c r="E48" i="5"/>
  <c r="G32" i="5"/>
  <c r="G31" i="5"/>
  <c r="G30" i="5"/>
  <c r="G29" i="5"/>
  <c r="G28" i="5"/>
  <c r="G33" i="5" s="1"/>
  <c r="G24" i="5"/>
  <c r="G22" i="5"/>
  <c r="G21" i="5"/>
  <c r="G20" i="5"/>
  <c r="A43" i="1"/>
  <c r="G29" i="1"/>
  <c r="G32" i="1" s="1"/>
  <c r="G33" i="1" s="1"/>
  <c r="G37" i="5"/>
  <c r="G40" i="5" s="1"/>
  <c r="G41" i="5" s="1"/>
  <c r="G25" i="5" l="1"/>
  <c r="G26" i="5" s="1"/>
  <c r="G34" i="5" s="1"/>
  <c r="G35" i="5" s="1"/>
  <c r="G25" i="1"/>
  <c r="E26" i="1"/>
  <c r="G17" i="1"/>
  <c r="E26" i="5"/>
  <c r="E34" i="5" s="1"/>
  <c r="I17" i="5"/>
  <c r="I26" i="5" s="1"/>
  <c r="I34" i="5" s="1"/>
  <c r="I35" i="5" s="1"/>
  <c r="G26" i="1" l="1"/>
  <c r="G27" i="1" s="1"/>
  <c r="A42" i="1"/>
  <c r="K17" i="5"/>
  <c r="K26" i="5" s="1"/>
  <c r="K34" i="5" s="1"/>
  <c r="K35" i="5" l="1"/>
  <c r="M17" i="5"/>
  <c r="M26" i="5" s="1"/>
  <c r="M34" i="5" s="1"/>
  <c r="M35" i="5" s="1"/>
  <c r="Q17" i="5" l="1"/>
  <c r="Q26" i="5" s="1"/>
  <c r="Q34" i="5" s="1"/>
  <c r="Q35" i="5" s="1"/>
  <c r="O17" i="5"/>
  <c r="O26" i="5" s="1"/>
  <c r="O34" i="5" s="1"/>
  <c r="O35" i="5" s="1"/>
  <c r="E4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26" authorId="0" shapeId="0" xr:uid="{00000000-0006-0000-0100-000001000000}">
      <text>
        <r>
          <rPr>
            <sz val="9"/>
            <color indexed="81"/>
            <rFont val="Tahoma"/>
            <family val="2"/>
          </rPr>
          <t>Weighting must be 100 in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34" authorId="0" shapeId="0" xr:uid="{00000000-0006-0000-0300-000001000000}">
      <text>
        <r>
          <rPr>
            <sz val="9"/>
            <color indexed="81"/>
            <rFont val="Tahoma"/>
            <family val="2"/>
          </rPr>
          <t>Weighting must be 100 in total</t>
        </r>
      </text>
    </comment>
  </commentList>
</comments>
</file>

<file path=xl/sharedStrings.xml><?xml version="1.0" encoding="utf-8"?>
<sst xmlns="http://schemas.openxmlformats.org/spreadsheetml/2006/main" count="235" uniqueCount="99">
  <si>
    <r>
      <rPr>
        <b/>
        <u/>
        <sz val="11"/>
        <rFont val="Arial"/>
        <family val="2"/>
      </rPr>
      <t>Notes for completing the assessment grid for the technical evaluation of tenders (CV + price)</t>
    </r>
    <r>
      <rPr>
        <b/>
        <sz val="11"/>
        <color indexed="8"/>
        <rFont val="Arial"/>
        <family val="2"/>
      </rPr>
      <t xml:space="preserve">
As at December 2017
Information may only be entered in the yellow highlighted fields. The permitted weightings are given in the following table.  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</si>
  <si>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</si>
  <si>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New standard weighting
in %</t>
    </r>
  </si>
  <si>
    <r>
      <rPr>
        <sz val="8"/>
        <rFont val="Arial"/>
        <family val="2"/>
      </rPr>
      <t>min./max. weighting 
in %</t>
    </r>
  </si>
  <si>
    <r>
      <rPr>
        <sz val="8"/>
        <rFont val="Arial"/>
        <family val="2"/>
      </rPr>
      <t>Qualifications of proposed staff</t>
    </r>
  </si>
  <si>
    <r>
      <rPr>
        <sz val="8"/>
        <rFont val="Arial"/>
        <family val="2"/>
      </rPr>
      <t>70</t>
    </r>
  </si>
  <si>
    <r>
      <rPr>
        <sz val="8"/>
        <rFont val="Arial"/>
        <family val="2"/>
      </rPr>
      <t>Price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</si>
  <si>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</si>
  <si>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1.</t>
    </r>
  </si>
  <si>
    <r>
      <t xml:space="preserve">The grid is to be adapted to each individual case. In so doing, any necessary sub-criteria should be added as further entries in the </t>
    </r>
    <r>
      <rPr>
        <b/>
        <sz val="8"/>
        <color indexed="8"/>
        <rFont val="Arial"/>
        <family val="2"/>
      </rPr>
      <t>yellow highlighted</t>
    </r>
    <r>
      <rPr>
        <sz val="8"/>
        <color indexed="8"/>
        <rFont val="Arial"/>
        <family val="2"/>
      </rPr>
      <t xml:space="preserve"> fields. Criteria that are not relevant can be removed from the weighting (set value as zero).</t>
    </r>
  </si>
  <si>
    <r>
      <rPr>
        <sz val="8"/>
        <rFont val="Arial"/>
        <family val="2"/>
      </rPr>
      <t>2.</t>
    </r>
  </si>
  <si>
    <t>Tenders with 500 points or fewer are eliminated from the competitve tender.</t>
  </si>
  <si>
    <r>
      <rPr>
        <b/>
        <u/>
        <sz val="11"/>
        <rFont val="Arial"/>
        <family val="2"/>
      </rPr>
      <t>Notes for completing the assessment grid for the technical evaluation of tenders (CV, concept + price)</t>
    </r>
    <r>
      <rPr>
        <b/>
        <sz val="11"/>
        <color indexed="8"/>
        <rFont val="Arial"/>
        <family val="2"/>
      </rPr>
      <t xml:space="preserve">
As at December 2017
Information may only be entered in the yellow highlighted fields. The permitted weightings are given in the following table.  </t>
    </r>
  </si>
  <si>
    <r>
      <rPr>
        <sz val="8"/>
        <rFont val="Arial"/>
        <family val="2"/>
      </rPr>
      <t>1 Appropriateness of suggested concept and of the work plan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</si>
  <si>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</si>
  <si>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2 Qualifications of proposed staff</t>
    </r>
  </si>
  <si>
    <r>
      <rPr>
        <sz val="8"/>
        <rFont val="Arial"/>
        <family val="2"/>
      </rPr>
      <t>3 Price</t>
    </r>
  </si>
  <si>
    <r>
      <rPr>
        <sz val="8"/>
        <rFont val="Arial"/>
        <family val="2"/>
      </rPr>
      <t xml:space="preserve">The grid is to be adapted to each individual case. In so doing, any necessary sub-criteria should be added as further entries in the </t>
    </r>
    <r>
      <rPr>
        <b/>
        <sz val="8"/>
        <color indexed="8"/>
        <rFont val="Arial"/>
        <family val="2"/>
      </rPr>
      <t>yellow highlighted</t>
    </r>
    <r>
      <rPr>
        <sz val="8"/>
        <color indexed="8"/>
        <rFont val="Arial"/>
        <family val="2"/>
      </rPr>
      <t xml:space="preserve"> fields.
 Criteria that are not relevant can be removed from the weighting (set value as zero).</t>
    </r>
  </si>
  <si>
    <t>Tenders with 500 points or fewer are eliminated from the competitive tender.</t>
  </si>
  <si>
    <r>
      <rPr>
        <b/>
        <sz val="17"/>
        <rFont val="Arial"/>
        <family val="2"/>
      </rPr>
      <t>Assessment grid for the technical evaluation of tenders
for contracts up to the value of EUR 20,000 (CV + price)</t>
    </r>
  </si>
  <si>
    <r>
      <rPr>
        <sz val="8"/>
        <rFont val="Arial"/>
        <family val="2"/>
      </rPr>
      <t>Organisational unit</t>
    </r>
  </si>
  <si>
    <t>1300</t>
  </si>
  <si>
    <r>
      <rPr>
        <sz val="8"/>
        <rFont val="Arial"/>
        <family val="2"/>
      </rPr>
      <t>Project title</t>
    </r>
  </si>
  <si>
    <t>CESARE SIPS „Support towards Industralisation and the Productive Sectors (SIPS) in the SADC region“ - This assignment is meant for the support of the dvelopement of  inception report for Leather Value Chain (Result area 3) of the SIPS Action.</t>
  </si>
  <si>
    <r>
      <rPr>
        <sz val="8"/>
        <rFont val="Arial"/>
        <family val="2"/>
      </rPr>
      <t>Date</t>
    </r>
  </si>
  <si>
    <r>
      <rPr>
        <sz val="8"/>
        <rFont val="Arial"/>
        <family val="2"/>
      </rPr>
      <t>Officer responsible for the commission</t>
    </r>
  </si>
  <si>
    <r>
      <rPr>
        <sz val="8"/>
        <rFont val="Arial"/>
        <family val="2"/>
      </rPr>
      <t>PN</t>
    </r>
  </si>
  <si>
    <r>
      <rPr>
        <sz val="8"/>
        <rFont val="Arial"/>
        <family val="2"/>
      </rPr>
      <t>Assessor</t>
    </r>
  </si>
  <si>
    <r>
      <rPr>
        <sz val="8"/>
        <rFont val="Arial"/>
        <family val="2"/>
      </rPr>
      <t>Contract no.</t>
    </r>
  </si>
  <si>
    <r>
      <rPr>
        <b/>
        <sz val="8"/>
        <rFont val="Arial"/>
        <family val="2"/>
      </rPr>
      <t>Enter tenderer 1</t>
    </r>
  </si>
  <si>
    <r>
      <rPr>
        <b/>
        <sz val="8"/>
        <rFont val="Arial"/>
        <family val="2"/>
      </rPr>
      <t>Enter tenderer 2</t>
    </r>
  </si>
  <si>
    <r>
      <rPr>
        <b/>
        <sz val="8"/>
        <rFont val="Arial"/>
        <family val="2"/>
      </rPr>
      <t>Enter tenderer 3</t>
    </r>
  </si>
  <si>
    <r>
      <rPr>
        <b/>
        <sz val="8"/>
        <rFont val="Arial"/>
        <family val="2"/>
      </rPr>
      <t>Enter tenderer 4</t>
    </r>
  </si>
  <si>
    <r>
      <rPr>
        <b/>
        <sz val="8"/>
        <rFont val="Arial"/>
        <family val="2"/>
      </rPr>
      <t>Enter tenderer 5</t>
    </r>
  </si>
  <si>
    <r>
      <rPr>
        <b/>
        <sz val="8"/>
        <rFont val="Arial"/>
        <family val="2"/>
      </rPr>
      <t>Enter tenderer 6</t>
    </r>
  </si>
  <si>
    <r>
      <rPr>
        <sz val="8"/>
        <color indexed="8"/>
        <rFont val="Arial"/>
        <family val="2"/>
      </rPr>
      <t>(1)</t>
    </r>
  </si>
  <si>
    <r>
      <rPr>
        <sz val="8"/>
        <rFont val="Arial"/>
        <family val="2"/>
      </rPr>
      <t>(2)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</si>
  <si>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</si>
  <si>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>(4)</t>
    </r>
  </si>
  <si>
    <r>
      <rPr>
        <sz val="8"/>
        <color indexed="8"/>
        <rFont val="Arial"/>
        <family val="2"/>
      </rPr>
      <t>Criterion</t>
    </r>
  </si>
  <si>
    <r>
      <rPr>
        <sz val="8"/>
        <rFont val="Arial"/>
        <family val="2"/>
      </rPr>
      <t>Points</t>
    </r>
  </si>
  <si>
    <r>
      <rPr>
        <sz val="8"/>
        <rFont val="Arial"/>
        <family val="2"/>
      </rPr>
      <t>Assessment</t>
    </r>
  </si>
  <si>
    <r>
      <rPr>
        <sz val="8"/>
        <rFont val="Arial"/>
        <family val="2"/>
      </rPr>
      <t>in %</t>
    </r>
  </si>
  <si>
    <r>
      <rPr>
        <sz val="8"/>
        <rFont val="Univers (WN)"/>
      </rPr>
      <t>(max.10)</t>
    </r>
  </si>
  <si>
    <r>
      <rPr>
        <sz val="8"/>
        <rFont val="Arial"/>
        <family val="2"/>
      </rPr>
      <t>(2)x(3)</t>
    </r>
  </si>
  <si>
    <r>
      <rPr>
        <b/>
        <sz val="8"/>
        <rFont val="Arial"/>
        <family val="2"/>
      </rPr>
      <t>1.</t>
    </r>
  </si>
  <si>
    <t>Qualifications of proposed staff (according to rules and criteria in the Terms of reference)</t>
  </si>
  <si>
    <r>
      <rPr>
        <sz val="8"/>
        <rFont val="Arial"/>
        <family val="2"/>
      </rPr>
      <t>1.1</t>
    </r>
  </si>
  <si>
    <t>Expert 1:</t>
  </si>
  <si>
    <r>
      <rPr>
        <sz val="8"/>
        <rFont val="Arial"/>
        <family val="2"/>
      </rPr>
      <t>1.1.1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</si>
  <si>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</si>
  <si>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</si>
  <si>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</si>
  <si>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1.1.2</t>
    </r>
  </si>
  <si>
    <r>
      <rPr>
        <sz val="8"/>
        <rFont val="Arial"/>
        <family val="2"/>
      </rPr>
      <t>Experience in the region/knowledge of the country</t>
    </r>
  </si>
  <si>
    <r>
      <rPr>
        <sz val="8"/>
        <rFont val="Arial"/>
        <family val="2"/>
      </rPr>
      <t>1.1.3</t>
    </r>
  </si>
  <si>
    <r>
      <rPr>
        <sz val="8"/>
        <rFont val="Arial"/>
        <family val="2"/>
      </rPr>
      <t>Language skills</t>
    </r>
  </si>
  <si>
    <t>English</t>
  </si>
  <si>
    <r>
      <rPr>
        <b/>
        <sz val="8"/>
        <rFont val="Arial"/>
        <family val="2"/>
      </rPr>
      <t>Subtotal for 1.1</t>
    </r>
  </si>
  <si>
    <r>
      <rPr>
        <sz val="8"/>
        <rFont val="Arial"/>
        <family val="2"/>
      </rPr>
      <t>1.2</t>
    </r>
  </si>
  <si>
    <t>Expert 2:</t>
  </si>
  <si>
    <r>
      <rPr>
        <sz val="8"/>
        <rFont val="Arial"/>
        <family val="2"/>
      </rPr>
      <t>1.2.1</t>
    </r>
  </si>
  <si>
    <r>
      <rPr>
        <sz val="8"/>
        <rFont val="Arial"/>
        <family val="2"/>
      </rPr>
      <t>1.2.2</t>
    </r>
  </si>
  <si>
    <r>
      <rPr>
        <sz val="8"/>
        <rFont val="Arial"/>
        <family val="2"/>
      </rPr>
      <t>1.2.3</t>
    </r>
  </si>
  <si>
    <r>
      <rPr>
        <sz val="8"/>
        <rFont val="Arial"/>
        <family val="2"/>
      </rPr>
      <t>Enter languages</t>
    </r>
  </si>
  <si>
    <r>
      <rPr>
        <b/>
        <sz val="8"/>
        <rFont val="Arial"/>
        <family val="2"/>
      </rPr>
      <t>Subtotal for 1.2</t>
    </r>
  </si>
  <si>
    <r>
      <rPr>
        <b/>
        <sz val="8"/>
        <rFont val="Arial"/>
        <family val="2"/>
      </rPr>
      <t>Total for technical assessment</t>
    </r>
  </si>
  <si>
    <r>
      <rPr>
        <sz val="8"/>
        <rFont val="Arial"/>
        <family val="2"/>
      </rPr>
      <t>Technical assessment in %</t>
    </r>
  </si>
  <si>
    <r>
      <rPr>
        <b/>
        <sz val="8"/>
        <rFont val="Univers (WN)"/>
      </rPr>
      <t>3.</t>
    </r>
  </si>
  <si>
    <r>
      <rPr>
        <b/>
        <sz val="8"/>
        <rFont val="Univers (WN)"/>
      </rPr>
      <t>Total for financial assessment</t>
    </r>
  </si>
  <si>
    <r>
      <rPr>
        <b/>
        <sz val="8"/>
        <rFont val="Arial"/>
        <family val="2"/>
      </rPr>
      <t>Overall assessment in %</t>
    </r>
  </si>
  <si>
    <t>= (assessment score for qualifications of staff - highest score for qualifications of staff) x 70 % + (lowest financial bid - tenderer’s financial bid) x 30 %</t>
  </si>
  <si>
    <r>
      <rPr>
        <b/>
        <sz val="8"/>
        <rFont val="Arial"/>
        <family val="2"/>
      </rPr>
      <t>Specific advantages/risks (see supplementary sheet)</t>
    </r>
  </si>
  <si>
    <t>Hilflinie Rang</t>
  </si>
  <si>
    <r>
      <rPr>
        <sz val="10"/>
        <color theme="1"/>
        <rFont val="Arial"/>
        <family val="2"/>
      </rPr>
      <t>Rank</t>
    </r>
  </si>
  <si>
    <t>I hereby declare that I have carried out this assessment independently and to the best of my knowledge and belief. I will keep the data confidential and will not pass on any information regarding the current assessment procedure.</t>
  </si>
  <si>
    <t>Date, Name</t>
  </si>
  <si>
    <t>Höchste Punktzahk</t>
  </si>
  <si>
    <t>Niedrigster Preis</t>
  </si>
  <si>
    <r>
      <rPr>
        <b/>
        <sz val="17"/>
        <rFont val="Arial"/>
        <family val="2"/>
      </rPr>
      <t>Assessment grid for the technical evaluation of tenders
for contracts up to the value of EUR 20,000 (CV, concept + price)</t>
    </r>
  </si>
  <si>
    <t>29/10/2020</t>
  </si>
  <si>
    <r>
      <rPr>
        <b/>
        <sz val="8"/>
        <rFont val="Arial"/>
        <family val="2"/>
      </rPr>
      <t>Qualifications of proposed staff (as per the rules and criteria in the Terms of reference)</t>
    </r>
  </si>
  <si>
    <r>
      <rPr>
        <b/>
        <sz val="8"/>
        <rFont val="Arial"/>
        <family val="2"/>
      </rPr>
      <t>Total for section 1</t>
    </r>
  </si>
  <si>
    <r>
      <rPr>
        <b/>
        <sz val="8"/>
        <rFont val="Arial"/>
        <family val="2"/>
      </rPr>
      <t>2.</t>
    </r>
  </si>
  <si>
    <t>Appropriateness of the proposed concept (according to the rules and criteria in the Terms of Reference)</t>
  </si>
  <si>
    <r>
      <rPr>
        <sz val="8"/>
        <rFont val="Arial"/>
        <family val="2"/>
      </rPr>
      <t>2.1</t>
    </r>
  </si>
  <si>
    <t>(Criterion 1 as per Terms of Reference)</t>
  </si>
  <si>
    <r>
      <rPr>
        <sz val="8"/>
        <rFont val="Arial"/>
        <family val="2"/>
      </rPr>
      <t>2.2</t>
    </r>
  </si>
  <si>
    <r>
      <rPr>
        <sz val="8"/>
        <rFont val="Arial"/>
        <family val="2"/>
      </rPr>
      <t>2.3</t>
    </r>
  </si>
  <si>
    <r>
      <rPr>
        <sz val="8"/>
        <rFont val="Arial"/>
        <family val="2"/>
      </rPr>
      <t>2.4.</t>
    </r>
  </si>
  <si>
    <r>
      <rPr>
        <sz val="8"/>
        <rFont val="Arial"/>
        <family val="2"/>
      </rPr>
      <t>2.5</t>
    </r>
  </si>
  <si>
    <r>
      <rPr>
        <b/>
        <sz val="8"/>
        <rFont val="Arial"/>
        <family val="2"/>
      </rPr>
      <t>Total for section 2</t>
    </r>
  </si>
  <si>
    <r>
      <rPr>
        <b/>
        <sz val="8"/>
        <rFont val="Arial"/>
        <family val="2"/>
      </rPr>
      <t>Technical assessment</t>
    </r>
  </si>
  <si>
    <t>= (assessment score for the concept / highest score for the concept) x 35 % + (assessment score for qualifications of staff : highest score for qualifications of staff) x 35 % + (lowest financial bid - tenderer’s financial bid) x 30 %</t>
  </si>
  <si>
    <t>AV Ronny Bechmann, TA Dr Adane Ghebremeskel</t>
  </si>
  <si>
    <t>CESARE PSGG „Support towards Consolidation of Peace, security and Good Governance in the SADC region“ -  RECRUITMENT OF A SHORT-TERM CONSULTANT TO CONDUCT AN ANALYSIS OF THE REGIONAL CORRUPTION ASSESSMENT REPORT (Result area 2) of the PSGG Action Plan</t>
  </si>
  <si>
    <t>28.01.2021</t>
  </si>
  <si>
    <t>83373711 (ANNEX2)</t>
  </si>
  <si>
    <t>2017.2034.021.00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</si>
</sst>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General;;"/>
    <numFmt numFmtId="166" formatCode="0.0"/>
  </numFmts>
  <fonts count="18">
    <font>
      <sz val="10"/>
      <color theme="1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sz val="6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8"/>
      <color indexed="8"/>
      <name val="Arial"/>
      <family val="2"/>
    </font>
    <font>
      <b/>
      <sz val="8"/>
      <name val="Univers (WN)"/>
    </font>
    <font>
      <u/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theme="0" tint="-0.34998626667073579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hair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theme="1"/>
      </right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/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6" fillId="0" borderId="0" applyFont="0" applyFill="0" applyBorder="0" applyAlignment="0" applyProtection="0"/>
    <xf numFmtId="0" fontId="5" fillId="0" borderId="0"/>
    <xf numFmtId="164" fontId="16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applyBorder="1" applyAlignment="1">
      <alignment vertical="center"/>
    </xf>
    <xf numFmtId="0" fontId="5" fillId="0" borderId="0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49" fontId="6" fillId="0" borderId="7" xfId="0" applyNumberFormat="1" applyFont="1" applyBorder="1" applyAlignment="1" applyProtection="1">
      <alignment vertical="center"/>
    </xf>
    <xf numFmtId="0" fontId="6" fillId="0" borderId="10" xfId="1" applyNumberFormat="1" applyFont="1" applyBorder="1" applyAlignment="1" applyProtection="1">
      <alignment vertical="center"/>
    </xf>
    <xf numFmtId="0" fontId="6" fillId="2" borderId="11" xfId="0" applyNumberFormat="1" applyFont="1" applyFill="1" applyBorder="1" applyAlignment="1" applyProtection="1">
      <alignment vertical="center"/>
    </xf>
    <xf numFmtId="0" fontId="5" fillId="2" borderId="11" xfId="0" applyNumberFormat="1" applyFont="1" applyFill="1" applyBorder="1" applyAlignment="1" applyProtection="1">
      <alignment vertical="center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vertical="center" wrapText="1"/>
    </xf>
    <xf numFmtId="165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/>
    <xf numFmtId="0" fontId="5" fillId="3" borderId="11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 wrapText="1"/>
    </xf>
    <xf numFmtId="0" fontId="5" fillId="0" borderId="11" xfId="2" applyFont="1" applyBorder="1" applyAlignment="1">
      <alignment wrapText="1"/>
    </xf>
    <xf numFmtId="49" fontId="5" fillId="0" borderId="11" xfId="2" applyNumberFormat="1" applyFont="1" applyBorder="1" applyAlignment="1">
      <alignment horizontal="center"/>
    </xf>
    <xf numFmtId="0" fontId="5" fillId="0" borderId="0" xfId="2" applyFont="1" applyAlignment="1">
      <alignment vertical="top"/>
    </xf>
    <xf numFmtId="0" fontId="5" fillId="0" borderId="17" xfId="0" applyFont="1" applyBorder="1" applyAlignment="1" applyProtection="1">
      <alignment vertical="center"/>
    </xf>
    <xf numFmtId="10" fontId="0" fillId="0" borderId="0" xfId="0" applyNumberForma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5" fillId="0" borderId="11" xfId="2" applyFont="1" applyBorder="1"/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 wrapText="1"/>
    </xf>
    <xf numFmtId="164" fontId="6" fillId="5" borderId="6" xfId="3" applyFont="1" applyFill="1" applyBorder="1" applyAlignment="1" applyProtection="1">
      <alignment vertical="center"/>
      <protection locked="0"/>
    </xf>
    <xf numFmtId="0" fontId="6" fillId="0" borderId="11" xfId="1" applyNumberFormat="1" applyFont="1" applyBorder="1" applyAlignment="1" applyProtection="1">
      <alignment vertical="center"/>
    </xf>
    <xf numFmtId="0" fontId="17" fillId="0" borderId="0" xfId="0" applyFont="1" applyBorder="1" applyAlignment="1">
      <alignment vertical="center" wrapText="1"/>
    </xf>
    <xf numFmtId="0" fontId="5" fillId="2" borderId="9" xfId="0" applyNumberFormat="1" applyFont="1" applyFill="1" applyBorder="1" applyAlignment="1" applyProtection="1">
      <alignment vertical="center"/>
    </xf>
    <xf numFmtId="0" fontId="10" fillId="0" borderId="0" xfId="2" applyFont="1" applyAlignment="1">
      <alignment vertical="top" wrapText="1"/>
    </xf>
    <xf numFmtId="166" fontId="5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center" vertical="center"/>
    </xf>
    <xf numFmtId="49" fontId="5" fillId="0" borderId="15" xfId="0" quotePrefix="1" applyNumberFormat="1" applyFont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horizontal="left" vertical="center"/>
    </xf>
    <xf numFmtId="49" fontId="5" fillId="0" borderId="15" xfId="0" applyNumberFormat="1" applyFont="1" applyBorder="1" applyAlignment="1" applyProtection="1">
      <alignment horizontal="left" vertical="center"/>
    </xf>
    <xf numFmtId="49" fontId="6" fillId="6" borderId="17" xfId="0" applyNumberFormat="1" applyFont="1" applyFill="1" applyBorder="1" applyAlignment="1" applyProtection="1">
      <alignment horizontal="left" vertical="top"/>
      <protection locked="0"/>
    </xf>
    <xf numFmtId="0" fontId="5" fillId="0" borderId="28" xfId="1" applyNumberFormat="1" applyFont="1" applyFill="1" applyBorder="1" applyAlignment="1" applyProtection="1">
      <alignment vertical="center"/>
    </xf>
    <xf numFmtId="0" fontId="5" fillId="0" borderId="29" xfId="1" applyNumberFormat="1" applyFont="1" applyFill="1" applyBorder="1" applyAlignment="1" applyProtection="1">
      <alignment vertical="center"/>
    </xf>
    <xf numFmtId="0" fontId="5" fillId="7" borderId="29" xfId="1" applyNumberFormat="1" applyFont="1" applyFill="1" applyBorder="1" applyAlignment="1" applyProtection="1">
      <alignment vertical="center"/>
      <protection locked="0"/>
    </xf>
    <xf numFmtId="0" fontId="5" fillId="7" borderId="30" xfId="1" applyNumberFormat="1" applyFont="1" applyFill="1" applyBorder="1" applyAlignment="1" applyProtection="1">
      <alignment vertical="center"/>
      <protection locked="0"/>
    </xf>
    <xf numFmtId="0" fontId="5" fillId="0" borderId="19" xfId="1" applyNumberFormat="1" applyFont="1" applyFill="1" applyBorder="1" applyAlignment="1" applyProtection="1">
      <alignment vertical="center"/>
    </xf>
    <xf numFmtId="165" fontId="5" fillId="0" borderId="22" xfId="0" applyNumberFormat="1" applyFont="1" applyBorder="1" applyAlignment="1" applyProtection="1">
      <alignment vertical="center"/>
    </xf>
    <xf numFmtId="0" fontId="5" fillId="7" borderId="22" xfId="1" applyNumberFormat="1" applyFont="1" applyFill="1" applyBorder="1" applyAlignment="1" applyProtection="1">
      <alignment vertical="center"/>
      <protection locked="0"/>
    </xf>
    <xf numFmtId="0" fontId="5" fillId="7" borderId="32" xfId="0" applyNumberFormat="1" applyFont="1" applyFill="1" applyBorder="1" applyAlignment="1" applyProtection="1">
      <alignment vertical="center"/>
      <protection locked="0"/>
    </xf>
    <xf numFmtId="0" fontId="5" fillId="0" borderId="22" xfId="1" applyNumberFormat="1" applyFont="1" applyFill="1" applyBorder="1" applyAlignment="1" applyProtection="1">
      <alignment vertical="center"/>
    </xf>
    <xf numFmtId="0" fontId="5" fillId="7" borderId="25" xfId="1" applyNumberFormat="1" applyFont="1" applyFill="1" applyBorder="1" applyAlignment="1" applyProtection="1">
      <alignment vertical="center"/>
      <protection locked="0"/>
    </xf>
    <xf numFmtId="0" fontId="5" fillId="7" borderId="33" xfId="0" applyNumberFormat="1" applyFont="1" applyFill="1" applyBorder="1" applyAlignment="1" applyProtection="1">
      <alignment vertical="center"/>
      <protection locked="0"/>
    </xf>
    <xf numFmtId="0" fontId="5" fillId="0" borderId="28" xfId="0" applyNumberFormat="1" applyFont="1" applyFill="1" applyBorder="1" applyAlignment="1" applyProtection="1">
      <alignment vertical="center"/>
    </xf>
    <xf numFmtId="0" fontId="5" fillId="0" borderId="29" xfId="0" applyNumberFormat="1" applyFont="1" applyFill="1" applyBorder="1" applyAlignment="1" applyProtection="1">
      <alignment vertical="center"/>
    </xf>
    <xf numFmtId="0" fontId="5" fillId="7" borderId="29" xfId="0" applyNumberFormat="1" applyFont="1" applyFill="1" applyBorder="1" applyAlignment="1" applyProtection="1">
      <alignment vertical="center"/>
      <protection locked="0"/>
    </xf>
    <xf numFmtId="0" fontId="5" fillId="7" borderId="30" xfId="0" applyNumberFormat="1" applyFont="1" applyFill="1" applyBorder="1" applyAlignment="1" applyProtection="1">
      <alignment vertical="center"/>
      <protection locked="0"/>
    </xf>
    <xf numFmtId="0" fontId="6" fillId="2" borderId="9" xfId="0" applyNumberFormat="1" applyFont="1" applyFill="1" applyBorder="1" applyAlignment="1" applyProtection="1">
      <alignment vertical="center"/>
    </xf>
    <xf numFmtId="0" fontId="5" fillId="0" borderId="19" xfId="0" applyNumberFormat="1" applyFont="1" applyFill="1" applyBorder="1" applyAlignment="1" applyProtection="1">
      <alignment vertical="center"/>
    </xf>
    <xf numFmtId="0" fontId="5" fillId="0" borderId="22" xfId="0" applyNumberFormat="1" applyFont="1" applyFill="1" applyBorder="1" applyAlignment="1" applyProtection="1">
      <alignment vertical="center"/>
    </xf>
    <xf numFmtId="0" fontId="5" fillId="7" borderId="22" xfId="0" applyNumberFormat="1" applyFont="1" applyFill="1" applyBorder="1" applyAlignment="1" applyProtection="1">
      <alignment vertical="center"/>
      <protection locked="0"/>
    </xf>
    <xf numFmtId="0" fontId="5" fillId="7" borderId="25" xfId="0" applyNumberFormat="1" applyFont="1" applyFill="1" applyBorder="1" applyAlignment="1" applyProtection="1">
      <alignment vertical="center"/>
      <protection locked="0"/>
    </xf>
    <xf numFmtId="165" fontId="5" fillId="0" borderId="35" xfId="0" applyNumberFormat="1" applyFont="1" applyFill="1" applyBorder="1" applyAlignment="1" applyProtection="1">
      <alignment vertical="center"/>
    </xf>
    <xf numFmtId="165" fontId="5" fillId="0" borderId="36" xfId="0" applyNumberFormat="1" applyFont="1" applyFill="1" applyBorder="1" applyAlignment="1" applyProtection="1">
      <alignment vertical="center"/>
    </xf>
    <xf numFmtId="165" fontId="5" fillId="0" borderId="37" xfId="0" applyNumberFormat="1" applyFont="1" applyFill="1" applyBorder="1" applyAlignment="1" applyProtection="1">
      <alignment vertical="center"/>
    </xf>
    <xf numFmtId="0" fontId="6" fillId="0" borderId="34" xfId="1" applyNumberFormat="1" applyFont="1" applyBorder="1" applyAlignment="1" applyProtection="1">
      <alignment vertical="center"/>
    </xf>
    <xf numFmtId="165" fontId="6" fillId="0" borderId="38" xfId="0" applyNumberFormat="1" applyFont="1" applyFill="1" applyBorder="1" applyAlignment="1" applyProtection="1">
      <alignment vertical="center"/>
    </xf>
    <xf numFmtId="165" fontId="6" fillId="0" borderId="39" xfId="0" applyNumberFormat="1" applyFont="1" applyFill="1" applyBorder="1" applyAlignment="1" applyProtection="1">
      <alignment vertical="center"/>
    </xf>
    <xf numFmtId="165" fontId="5" fillId="0" borderId="39" xfId="0" applyNumberFormat="1" applyFont="1" applyBorder="1" applyAlignment="1" applyProtection="1">
      <alignment vertical="center"/>
    </xf>
    <xf numFmtId="10" fontId="6" fillId="4" borderId="34" xfId="0" applyNumberFormat="1" applyFont="1" applyFill="1" applyBorder="1" applyAlignment="1" applyProtection="1">
      <alignment vertical="center"/>
    </xf>
    <xf numFmtId="0" fontId="5" fillId="0" borderId="34" xfId="0" applyFont="1" applyBorder="1" applyAlignment="1">
      <alignment vertical="center"/>
    </xf>
    <xf numFmtId="49" fontId="5" fillId="0" borderId="22" xfId="0" applyNumberFormat="1" applyFont="1" applyBorder="1" applyAlignment="1" applyProtection="1">
      <alignment vertical="center"/>
    </xf>
    <xf numFmtId="49" fontId="0" fillId="0" borderId="23" xfId="0" applyNumberFormat="1" applyBorder="1" applyAlignment="1" applyProtection="1">
      <alignment vertical="center"/>
    </xf>
    <xf numFmtId="49" fontId="0" fillId="0" borderId="24" xfId="0" applyNumberFormat="1" applyBorder="1" applyAlignment="1" applyProtection="1">
      <alignment vertical="center"/>
    </xf>
    <xf numFmtId="0" fontId="9" fillId="0" borderId="22" xfId="0" quotePrefix="1" applyFont="1" applyBorder="1" applyAlignment="1" applyProtection="1">
      <alignment vertical="center"/>
    </xf>
    <xf numFmtId="0" fontId="9" fillId="0" borderId="23" xfId="0" quotePrefix="1" applyFont="1" applyBorder="1" applyAlignment="1" applyProtection="1">
      <alignment vertical="center"/>
    </xf>
    <xf numFmtId="0" fontId="9" fillId="0" borderId="24" xfId="0" quotePrefix="1" applyFont="1" applyBorder="1" applyAlignment="1" applyProtection="1">
      <alignment vertical="center"/>
    </xf>
    <xf numFmtId="49" fontId="6" fillId="0" borderId="25" xfId="0" applyNumberFormat="1" applyFont="1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5" fillId="0" borderId="17" xfId="0" applyFont="1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vertical="center" wrapText="1"/>
    </xf>
    <xf numFmtId="165" fontId="5" fillId="0" borderId="43" xfId="0" applyNumberFormat="1" applyFont="1" applyFill="1" applyBorder="1" applyAlignment="1" applyProtection="1">
      <alignment vertical="center"/>
    </xf>
    <xf numFmtId="165" fontId="5" fillId="0" borderId="44" xfId="0" applyNumberFormat="1" applyFont="1" applyFill="1" applyBorder="1" applyAlignment="1" applyProtection="1">
      <alignment vertical="center"/>
    </xf>
    <xf numFmtId="165" fontId="5" fillId="0" borderId="45" xfId="0" applyNumberFormat="1" applyFont="1" applyFill="1" applyBorder="1" applyAlignment="1" applyProtection="1">
      <alignment vertical="center"/>
    </xf>
    <xf numFmtId="0" fontId="6" fillId="0" borderId="46" xfId="1" applyNumberFormat="1" applyFont="1" applyBorder="1" applyAlignment="1" applyProtection="1">
      <alignment vertical="center"/>
    </xf>
    <xf numFmtId="165" fontId="6" fillId="0" borderId="47" xfId="0" applyNumberFormat="1" applyFont="1" applyFill="1" applyBorder="1" applyAlignment="1" applyProtection="1">
      <alignment vertical="center"/>
    </xf>
    <xf numFmtId="165" fontId="6" fillId="0" borderId="48" xfId="0" applyNumberFormat="1" applyFont="1" applyFill="1" applyBorder="1" applyAlignment="1" applyProtection="1">
      <alignment vertical="center"/>
    </xf>
    <xf numFmtId="165" fontId="5" fillId="0" borderId="48" xfId="0" applyNumberFormat="1" applyFont="1" applyBorder="1" applyAlignment="1" applyProtection="1">
      <alignment vertical="center"/>
    </xf>
    <xf numFmtId="10" fontId="6" fillId="4" borderId="46" xfId="0" applyNumberFormat="1" applyFont="1" applyFill="1" applyBorder="1" applyAlignment="1" applyProtection="1">
      <alignment vertical="center"/>
    </xf>
    <xf numFmtId="164" fontId="6" fillId="5" borderId="3" xfId="3" applyFont="1" applyFill="1" applyBorder="1" applyAlignment="1" applyProtection="1">
      <alignment vertical="center"/>
      <protection locked="0"/>
    </xf>
    <xf numFmtId="0" fontId="5" fillId="0" borderId="46" xfId="0" applyFont="1" applyBorder="1" applyAlignment="1">
      <alignment vertical="center"/>
    </xf>
    <xf numFmtId="0" fontId="6" fillId="3" borderId="7" xfId="0" quotePrefix="1" applyFont="1" applyFill="1" applyBorder="1" applyAlignment="1" applyProtection="1">
      <alignment horizontal="left" vertical="center"/>
    </xf>
    <xf numFmtId="49" fontId="5" fillId="0" borderId="16" xfId="0" quotePrefix="1" applyNumberFormat="1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vertical="center"/>
    </xf>
    <xf numFmtId="0" fontId="5" fillId="7" borderId="34" xfId="0" applyNumberFormat="1" applyFont="1" applyFill="1" applyBorder="1" applyAlignment="1" applyProtection="1">
      <alignment vertical="center"/>
      <protection locked="0"/>
    </xf>
    <xf numFmtId="0" fontId="5" fillId="7" borderId="46" xfId="0" applyNumberFormat="1" applyFont="1" applyFill="1" applyBorder="1" applyAlignment="1" applyProtection="1">
      <alignment vertical="center"/>
      <protection locked="0"/>
    </xf>
    <xf numFmtId="0" fontId="5" fillId="0" borderId="8" xfId="0" quotePrefix="1" applyFont="1" applyBorder="1" applyAlignment="1" applyProtection="1">
      <alignment horizontal="center" vertical="center"/>
    </xf>
    <xf numFmtId="49" fontId="5" fillId="0" borderId="8" xfId="0" applyNumberFormat="1" applyFont="1" applyBorder="1" applyAlignment="1" applyProtection="1">
      <alignment horizontal="center" vertical="center"/>
    </xf>
    <xf numFmtId="49" fontId="5" fillId="0" borderId="51" xfId="0" applyNumberFormat="1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49" fontId="7" fillId="0" borderId="50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2" borderId="52" xfId="0" applyNumberFormat="1" applyFont="1" applyFill="1" applyBorder="1" applyAlignment="1" applyProtection="1">
      <alignment vertical="center"/>
    </xf>
    <xf numFmtId="0" fontId="6" fillId="0" borderId="53" xfId="1" applyNumberFormat="1" applyFont="1" applyBorder="1" applyAlignment="1" applyProtection="1">
      <alignment vertical="center"/>
    </xf>
    <xf numFmtId="0" fontId="6" fillId="2" borderId="41" xfId="0" applyNumberFormat="1" applyFont="1" applyFill="1" applyBorder="1" applyAlignment="1" applyProtection="1">
      <alignment vertical="center"/>
    </xf>
    <xf numFmtId="0" fontId="5" fillId="2" borderId="41" xfId="0" applyNumberFormat="1" applyFont="1" applyFill="1" applyBorder="1" applyAlignment="1" applyProtection="1">
      <alignment vertical="center"/>
    </xf>
    <xf numFmtId="0" fontId="5" fillId="0" borderId="34" xfId="1" applyNumberFormat="1" applyFont="1" applyFill="1" applyBorder="1" applyAlignment="1" applyProtection="1">
      <alignment vertical="center"/>
    </xf>
    <xf numFmtId="0" fontId="5" fillId="7" borderId="31" xfId="0" applyNumberFormat="1" applyFont="1" applyFill="1" applyBorder="1" applyAlignment="1" applyProtection="1">
      <alignment vertical="center"/>
      <protection locked="0"/>
    </xf>
    <xf numFmtId="0" fontId="5" fillId="7" borderId="54" xfId="0" applyNumberFormat="1" applyFont="1" applyFill="1" applyBorder="1" applyAlignment="1" applyProtection="1">
      <alignment vertical="center"/>
      <protection locked="0"/>
    </xf>
    <xf numFmtId="165" fontId="5" fillId="0" borderId="38" xfId="0" applyNumberFormat="1" applyFont="1" applyBorder="1" applyAlignment="1" applyProtection="1">
      <alignment vertical="center"/>
    </xf>
    <xf numFmtId="0" fontId="5" fillId="7" borderId="55" xfId="0" applyNumberFormat="1" applyFont="1" applyFill="1" applyBorder="1" applyAlignment="1" applyProtection="1">
      <alignment vertical="center"/>
      <protection locked="0"/>
    </xf>
    <xf numFmtId="0" fontId="5" fillId="7" borderId="56" xfId="0" applyNumberFormat="1" applyFont="1" applyFill="1" applyBorder="1" applyAlignment="1" applyProtection="1">
      <alignment vertical="center"/>
      <protection locked="0"/>
    </xf>
    <xf numFmtId="165" fontId="5" fillId="0" borderId="40" xfId="0" applyNumberFormat="1" applyFont="1" applyBorder="1" applyAlignment="1" applyProtection="1">
      <alignment vertical="center"/>
    </xf>
    <xf numFmtId="0" fontId="5" fillId="0" borderId="57" xfId="0" applyNumberFormat="1" applyFont="1" applyFill="1" applyBorder="1" applyAlignment="1" applyProtection="1">
      <alignment vertical="center"/>
    </xf>
    <xf numFmtId="165" fontId="6" fillId="0" borderId="58" xfId="0" applyNumberFormat="1" applyFont="1" applyFill="1" applyBorder="1" applyAlignment="1" applyProtection="1">
      <alignment vertical="center"/>
    </xf>
    <xf numFmtId="0" fontId="5" fillId="0" borderId="59" xfId="0" applyNumberFormat="1" applyFont="1" applyFill="1" applyBorder="1" applyAlignment="1" applyProtection="1">
      <alignment vertical="center"/>
    </xf>
    <xf numFmtId="165" fontId="5" fillId="0" borderId="60" xfId="0" applyNumberFormat="1" applyFont="1" applyFill="1" applyBorder="1" applyAlignment="1" applyProtection="1">
      <alignment vertical="center"/>
    </xf>
    <xf numFmtId="0" fontId="5" fillId="7" borderId="59" xfId="0" applyNumberFormat="1" applyFont="1" applyFill="1" applyBorder="1" applyAlignment="1" applyProtection="1">
      <alignment vertical="center"/>
      <protection locked="0"/>
    </xf>
    <xf numFmtId="165" fontId="5" fillId="0" borderId="60" xfId="0" applyNumberFormat="1" applyFont="1" applyBorder="1" applyAlignment="1" applyProtection="1">
      <alignment vertical="center"/>
    </xf>
    <xf numFmtId="0" fontId="5" fillId="7" borderId="61" xfId="0" applyNumberFormat="1" applyFont="1" applyFill="1" applyBorder="1" applyAlignment="1" applyProtection="1">
      <alignment vertical="center"/>
      <protection locked="0"/>
    </xf>
    <xf numFmtId="165" fontId="5" fillId="0" borderId="62" xfId="0" applyNumberFormat="1" applyFont="1" applyBorder="1" applyAlignment="1" applyProtection="1">
      <alignment vertical="center"/>
    </xf>
    <xf numFmtId="165" fontId="5" fillId="0" borderId="58" xfId="0" applyNumberFormat="1" applyFont="1" applyFill="1" applyBorder="1" applyAlignment="1" applyProtection="1">
      <alignment vertical="center"/>
    </xf>
    <xf numFmtId="165" fontId="5" fillId="0" borderId="63" xfId="0" applyNumberFormat="1" applyFont="1" applyFill="1" applyBorder="1" applyAlignment="1" applyProtection="1">
      <alignment vertical="center"/>
    </xf>
    <xf numFmtId="165" fontId="5" fillId="0" borderId="64" xfId="0" applyNumberFormat="1" applyFont="1" applyFill="1" applyBorder="1" applyAlignment="1" applyProtection="1">
      <alignment vertical="center"/>
    </xf>
    <xf numFmtId="165" fontId="5" fillId="0" borderId="64" xfId="0" applyNumberFormat="1" applyFont="1" applyBorder="1" applyAlignment="1" applyProtection="1">
      <alignment vertical="center"/>
    </xf>
    <xf numFmtId="165" fontId="5" fillId="0" borderId="65" xfId="0" applyNumberFormat="1" applyFont="1" applyBorder="1" applyAlignment="1" applyProtection="1">
      <alignment vertical="center"/>
    </xf>
    <xf numFmtId="0" fontId="6" fillId="0" borderId="66" xfId="1" applyNumberFormat="1" applyFont="1" applyBorder="1" applyAlignment="1" applyProtection="1">
      <alignment vertical="center"/>
    </xf>
    <xf numFmtId="165" fontId="6" fillId="0" borderId="63" xfId="0" applyNumberFormat="1" applyFont="1" applyFill="1" applyBorder="1" applyAlignment="1" applyProtection="1">
      <alignment vertical="center"/>
    </xf>
    <xf numFmtId="165" fontId="5" fillId="0" borderId="47" xfId="0" applyNumberFormat="1" applyFont="1" applyBorder="1" applyAlignment="1" applyProtection="1">
      <alignment vertical="center"/>
    </xf>
    <xf numFmtId="165" fontId="5" fillId="0" borderId="49" xfId="0" applyNumberFormat="1" applyFont="1" applyBorder="1" applyAlignment="1" applyProtection="1">
      <alignment vertical="center"/>
    </xf>
    <xf numFmtId="0" fontId="5" fillId="0" borderId="46" xfId="1" applyNumberFormat="1" applyFont="1" applyFill="1" applyBorder="1" applyAlignment="1" applyProtection="1">
      <alignment vertical="center"/>
    </xf>
    <xf numFmtId="0" fontId="6" fillId="3" borderId="1" xfId="0" quotePrefix="1" applyFont="1" applyFill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vertical="center"/>
    </xf>
    <xf numFmtId="49" fontId="5" fillId="0" borderId="15" xfId="0" applyNumberFormat="1" applyFont="1" applyBorder="1" applyAlignment="1" applyProtection="1">
      <alignment vertical="center"/>
    </xf>
    <xf numFmtId="49" fontId="5" fillId="0" borderId="16" xfId="0" applyNumberFormat="1" applyFont="1" applyBorder="1" applyAlignment="1" applyProtection="1">
      <alignment vertical="center"/>
    </xf>
    <xf numFmtId="0" fontId="5" fillId="7" borderId="34" xfId="1" applyNumberFormat="1" applyFont="1" applyFill="1" applyBorder="1" applyAlignment="1" applyProtection="1">
      <alignment vertical="center"/>
      <protection locked="0"/>
    </xf>
    <xf numFmtId="164" fontId="6" fillId="5" borderId="46" xfId="3" applyFont="1" applyFill="1" applyBorder="1" applyAlignment="1" applyProtection="1">
      <alignment vertical="center"/>
      <protection locked="0"/>
    </xf>
    <xf numFmtId="49" fontId="6" fillId="0" borderId="21" xfId="0" applyNumberFormat="1" applyFont="1" applyBorder="1" applyAlignment="1" applyProtection="1">
      <alignment vertical="center"/>
    </xf>
    <xf numFmtId="49" fontId="5" fillId="0" borderId="24" xfId="0" applyNumberFormat="1" applyFont="1" applyBorder="1" applyAlignment="1" applyProtection="1">
      <alignment vertical="center"/>
    </xf>
    <xf numFmtId="49" fontId="6" fillId="0" borderId="27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/>
    <xf numFmtId="49" fontId="6" fillId="7" borderId="0" xfId="0" applyNumberFormat="1" applyFont="1" applyFill="1" applyBorder="1" applyAlignment="1" applyProtection="1">
      <alignment horizontal="left" vertical="top"/>
      <protection locked="0"/>
    </xf>
    <xf numFmtId="49" fontId="6" fillId="7" borderId="1" xfId="0" applyNumberFormat="1" applyFont="1" applyFill="1" applyBorder="1" applyAlignment="1" applyProtection="1">
      <alignment horizontal="left" vertical="top"/>
      <protection locked="0"/>
    </xf>
    <xf numFmtId="0" fontId="11" fillId="0" borderId="0" xfId="2" applyFont="1" applyAlignment="1">
      <alignment vertical="top" wrapText="1"/>
    </xf>
    <xf numFmtId="0" fontId="12" fillId="0" borderId="0" xfId="2" applyFont="1" applyAlignment="1">
      <alignment wrapText="1"/>
    </xf>
    <xf numFmtId="0" fontId="5" fillId="0" borderId="0" xfId="2" applyFont="1" applyAlignment="1">
      <alignment vertical="top" wrapText="1"/>
    </xf>
    <xf numFmtId="0" fontId="5" fillId="0" borderId="0" xfId="2" applyFont="1" applyAlignment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top" wrapText="1"/>
    </xf>
    <xf numFmtId="0" fontId="5" fillId="0" borderId="17" xfId="0" applyFont="1" applyBorder="1" applyAlignment="1" applyProtection="1">
      <alignment vertical="top"/>
    </xf>
    <xf numFmtId="0" fontId="5" fillId="0" borderId="17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vertical="top"/>
    </xf>
    <xf numFmtId="49" fontId="6" fillId="7" borderId="17" xfId="0" applyNumberFormat="1" applyFont="1" applyFill="1" applyBorder="1" applyAlignment="1" applyProtection="1">
      <alignment horizontal="center" vertical="top" wrapText="1"/>
      <protection locked="0"/>
    </xf>
    <xf numFmtId="49" fontId="6" fillId="7" borderId="0" xfId="0" applyNumberFormat="1" applyFont="1" applyFill="1" applyBorder="1" applyAlignment="1" applyProtection="1">
      <alignment horizontal="center" vertical="top" wrapText="1"/>
      <protection locked="0"/>
    </xf>
    <xf numFmtId="49" fontId="6" fillId="7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49" fontId="0" fillId="0" borderId="7" xfId="0" applyNumberForma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49" fontId="5" fillId="0" borderId="0" xfId="0" applyNumberFormat="1" applyFont="1" applyBorder="1" applyAlignment="1" applyProtection="1">
      <alignment vertical="top"/>
    </xf>
    <xf numFmtId="49" fontId="0" fillId="0" borderId="0" xfId="0" applyNumberFormat="1" applyAlignment="1" applyProtection="1">
      <alignment vertical="top"/>
    </xf>
    <xf numFmtId="0" fontId="5" fillId="0" borderId="0" xfId="0" applyFont="1" applyBorder="1" applyAlignment="1" applyProtection="1"/>
    <xf numFmtId="0" fontId="0" fillId="0" borderId="0" xfId="0" applyAlignment="1" applyProtection="1"/>
    <xf numFmtId="166" fontId="6" fillId="0" borderId="1" xfId="0" applyNumberFormat="1" applyFont="1" applyFill="1" applyBorder="1" applyAlignment="1" applyProtection="1">
      <alignment horizontal="left"/>
      <protection locked="0"/>
    </xf>
    <xf numFmtId="166" fontId="17" fillId="0" borderId="17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left" vertical="center"/>
    </xf>
    <xf numFmtId="49" fontId="0" fillId="0" borderId="1" xfId="0" applyNumberFormat="1" applyBorder="1" applyAlignment="1" applyProtection="1">
      <alignment horizontal="left" vertical="center"/>
    </xf>
    <xf numFmtId="49" fontId="0" fillId="0" borderId="13" xfId="0" applyNumberFormat="1" applyBorder="1" applyAlignment="1" applyProtection="1">
      <alignment horizontal="left" vertical="center"/>
    </xf>
    <xf numFmtId="49" fontId="5" fillId="0" borderId="22" xfId="0" quotePrefix="1" applyNumberFormat="1" applyFont="1" applyBorder="1" applyAlignment="1" applyProtection="1">
      <alignment horizontal="left" vertical="center"/>
    </xf>
    <xf numFmtId="49" fontId="5" fillId="0" borderId="23" xfId="0" quotePrefix="1" applyNumberFormat="1" applyFont="1" applyBorder="1" applyAlignment="1" applyProtection="1">
      <alignment horizontal="left" vertical="center"/>
    </xf>
    <xf numFmtId="49" fontId="5" fillId="0" borderId="24" xfId="0" quotePrefix="1" applyNumberFormat="1" applyFont="1" applyBorder="1" applyAlignment="1" applyProtection="1">
      <alignment horizontal="left" vertical="center"/>
    </xf>
    <xf numFmtId="49" fontId="0" fillId="0" borderId="7" xfId="0" applyNumberFormat="1" applyBorder="1" applyAlignment="1" applyProtection="1">
      <alignment horizontal="left" vertical="center"/>
    </xf>
    <xf numFmtId="49" fontId="5" fillId="0" borderId="7" xfId="0" applyNumberFormat="1" applyFont="1" applyBorder="1" applyAlignment="1" applyProtection="1">
      <alignment horizontal="left" vertical="center"/>
    </xf>
    <xf numFmtId="49" fontId="5" fillId="0" borderId="19" xfId="0" applyNumberFormat="1" applyFont="1" applyBorder="1" applyAlignment="1" applyProtection="1">
      <alignment horizontal="left" vertical="center"/>
    </xf>
    <xf numFmtId="49" fontId="5" fillId="0" borderId="20" xfId="0" applyNumberFormat="1" applyFont="1" applyBorder="1" applyAlignment="1" applyProtection="1">
      <alignment horizontal="left" vertical="center"/>
    </xf>
    <xf numFmtId="49" fontId="5" fillId="0" borderId="21" xfId="0" applyNumberFormat="1" applyFont="1" applyBorder="1" applyAlignment="1" applyProtection="1">
      <alignment horizontal="left" vertical="center"/>
    </xf>
    <xf numFmtId="49" fontId="5" fillId="0" borderId="22" xfId="0" applyNumberFormat="1" applyFont="1" applyBorder="1" applyAlignment="1" applyProtection="1">
      <alignment horizontal="left" vertical="center"/>
    </xf>
    <xf numFmtId="49" fontId="5" fillId="0" borderId="23" xfId="0" applyNumberFormat="1" applyFont="1" applyBorder="1" applyAlignment="1" applyProtection="1">
      <alignment horizontal="left" vertical="center"/>
    </xf>
    <xf numFmtId="49" fontId="5" fillId="0" borderId="24" xfId="0" applyNumberFormat="1" applyFont="1" applyBorder="1" applyAlignment="1" applyProtection="1">
      <alignment horizontal="left" vertical="center"/>
    </xf>
    <xf numFmtId="0" fontId="5" fillId="7" borderId="25" xfId="1" applyNumberFormat="1" applyFont="1" applyFill="1" applyBorder="1" applyAlignment="1" applyProtection="1">
      <alignment horizontal="left" vertical="center" wrapText="1"/>
      <protection locked="0"/>
    </xf>
    <xf numFmtId="0" fontId="5" fillId="7" borderId="26" xfId="1" applyNumberFormat="1" applyFont="1" applyFill="1" applyBorder="1" applyAlignment="1" applyProtection="1">
      <alignment horizontal="left" vertical="center" wrapText="1"/>
      <protection locked="0"/>
    </xf>
    <xf numFmtId="0" fontId="5" fillId="7" borderId="27" xfId="1" applyNumberFormat="1" applyFont="1" applyFill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left" vertical="center"/>
    </xf>
    <xf numFmtId="49" fontId="6" fillId="0" borderId="20" xfId="0" applyNumberFormat="1" applyFont="1" applyBorder="1" applyAlignment="1" applyProtection="1">
      <alignment horizontal="left" vertical="center"/>
    </xf>
    <xf numFmtId="49" fontId="6" fillId="0" borderId="21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vertical="top"/>
    </xf>
    <xf numFmtId="49" fontId="6" fillId="7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4" xfId="0" applyNumberFormat="1" applyFill="1" applyBorder="1" applyAlignment="1" applyProtection="1">
      <alignment horizontal="center" vertical="center" wrapText="1"/>
      <protection locked="0"/>
    </xf>
    <xf numFmtId="49" fontId="6" fillId="7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8" xfId="0" applyNumberForma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left" vertical="center" wrapText="1"/>
    </xf>
    <xf numFmtId="49" fontId="6" fillId="7" borderId="17" xfId="0" applyNumberFormat="1" applyFont="1" applyFill="1" applyBorder="1" applyAlignment="1" applyProtection="1">
      <alignment horizontal="left" vertical="top" wrapText="1"/>
      <protection locked="0"/>
    </xf>
    <xf numFmtId="49" fontId="6" fillId="7" borderId="0" xfId="0" applyNumberFormat="1" applyFont="1" applyFill="1" applyBorder="1" applyAlignment="1" applyProtection="1">
      <alignment horizontal="left" vertical="top"/>
      <protection locked="0"/>
    </xf>
    <xf numFmtId="49" fontId="6" fillId="7" borderId="1" xfId="0" applyNumberFormat="1" applyFont="1" applyFill="1" applyBorder="1" applyAlignment="1" applyProtection="1">
      <alignment horizontal="left" vertical="top"/>
      <protection locked="0"/>
    </xf>
    <xf numFmtId="49" fontId="0" fillId="7" borderId="12" xfId="0" applyNumberFormat="1" applyFill="1" applyBorder="1" applyAlignment="1" applyProtection="1">
      <alignment horizontal="center" vertical="center" wrapText="1"/>
      <protection locked="0"/>
    </xf>
    <xf numFmtId="49" fontId="17" fillId="0" borderId="0" xfId="0" quotePrefix="1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left" vertical="center"/>
    </xf>
    <xf numFmtId="0" fontId="9" fillId="0" borderId="22" xfId="0" quotePrefix="1" applyFont="1" applyBorder="1" applyAlignment="1" applyProtection="1">
      <alignment horizontal="left" vertical="center"/>
    </xf>
    <xf numFmtId="0" fontId="9" fillId="0" borderId="23" xfId="0" quotePrefix="1" applyFont="1" applyBorder="1" applyAlignment="1" applyProtection="1">
      <alignment horizontal="left" vertical="center"/>
    </xf>
    <xf numFmtId="0" fontId="9" fillId="0" borderId="24" xfId="0" quotePrefix="1" applyFont="1" applyBorder="1" applyAlignment="1" applyProtection="1">
      <alignment horizontal="left" vertical="center"/>
    </xf>
    <xf numFmtId="0" fontId="5" fillId="7" borderId="19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0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1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3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5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6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7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25" xfId="0" applyNumberFormat="1" applyFont="1" applyBorder="1" applyAlignment="1" applyProtection="1">
      <alignment horizontal="left" vertical="center"/>
    </xf>
    <xf numFmtId="49" fontId="6" fillId="0" borderId="26" xfId="0" applyNumberFormat="1" applyFont="1" applyBorder="1" applyAlignment="1" applyProtection="1">
      <alignment horizontal="left" vertical="center"/>
    </xf>
    <xf numFmtId="49" fontId="6" fillId="0" borderId="27" xfId="0" applyNumberFormat="1" applyFont="1" applyBorder="1" applyAlignment="1" applyProtection="1">
      <alignment horizontal="left" vertical="center"/>
    </xf>
    <xf numFmtId="49" fontId="5" fillId="0" borderId="7" xfId="0" applyNumberFormat="1" applyFont="1" applyBorder="1" applyAlignment="1" applyProtection="1">
      <alignment horizontal="right" vertical="center"/>
    </xf>
    <xf numFmtId="49" fontId="5" fillId="0" borderId="13" xfId="0" applyNumberFormat="1" applyFont="1" applyBorder="1" applyAlignment="1" applyProtection="1">
      <alignment horizontal="right" vertical="center"/>
    </xf>
  </cellXfs>
  <cellStyles count="4">
    <cellStyle name="Currency" xfId="3" builtinId="4"/>
    <cellStyle name="Normal" xfId="0" builtinId="0"/>
    <cellStyle name="Percent" xfId="1" builtinId="5"/>
    <cellStyle name="Standard 2" xfId="2" xr:uid="{00000000-0005-0000-0000-000003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373811</xdr:colOff>
      <xdr:row>0</xdr:row>
      <xdr:rowOff>0</xdr:rowOff>
    </xdr:from>
    <xdr:to>
      <xdr:col>16</xdr:col>
      <xdr:colOff>497636</xdr:colOff>
      <xdr:row>0</xdr:row>
      <xdr:rowOff>847725</xdr:rowOff>
    </xdr:to>
    <xdr:pic>
      <xdr:nvPicPr>
        <xdr:cNvPr id="1034" name="Grafik 1">
          <a:extLst>
            <a:ext uri="{FF2B5EF4-FFF2-40B4-BE49-F238E27FC236}">
              <a16:creationId xmlns:a16="http://schemas.microsoft.com/office/drawing/2014/main" id="{0119C9EF-6F4F-417D-9B9C-B0E2B291D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683" y="0"/>
          <a:ext cx="15385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0</xdr:row>
      <xdr:rowOff>0</xdr:rowOff>
    </xdr:from>
    <xdr:to>
      <xdr:col>16</xdr:col>
      <xdr:colOff>428625</xdr:colOff>
      <xdr:row>0</xdr:row>
      <xdr:rowOff>847725</xdr:rowOff>
    </xdr:to>
    <xdr:pic>
      <xdr:nvPicPr>
        <xdr:cNvPr id="3084" name="Grafik 1">
          <a:extLst>
            <a:ext uri="{FF2B5EF4-FFF2-40B4-BE49-F238E27FC236}">
              <a16:creationId xmlns:a16="http://schemas.microsoft.com/office/drawing/2014/main" id="{71EF3E23-B3CB-461D-AC48-DA4B7487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485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zoomScale="148" zoomScaleNormal="148" workbookViewId="0">
      <selection activeCell="B26" sqref="B26"/>
    </sheetView>
  </sheetViews>
  <sheetFormatPr defaultColWidth="11.453125" defaultRowHeight="10"/>
  <cols>
    <col min="1" max="1" width="3.26953125" style="26" customWidth="1"/>
    <col min="2" max="2" width="59.1796875" style="26" customWidth="1"/>
    <col min="3" max="4" width="24.81640625" style="26" customWidth="1"/>
    <col min="5" max="5" width="6.7265625" style="26" customWidth="1"/>
    <col min="6" max="6" width="4.26953125" style="26" customWidth="1"/>
    <col min="7" max="16384" width="11.453125" style="26"/>
  </cols>
  <sheetData>
    <row r="1" spans="1:11" ht="14">
      <c r="A1" s="152" t="s">
        <v>0</v>
      </c>
      <c r="B1" s="153"/>
      <c r="C1" s="153"/>
      <c r="D1" s="153"/>
      <c r="E1" s="153"/>
      <c r="F1" s="153"/>
      <c r="G1" s="25"/>
      <c r="H1" s="25"/>
      <c r="I1" s="25"/>
      <c r="J1" s="25"/>
      <c r="K1" s="25"/>
    </row>
    <row r="2" spans="1:11">
      <c r="A2" s="42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0">
      <c r="B3" s="27" t="s">
        <v>1</v>
      </c>
      <c r="C3" s="28" t="s">
        <v>2</v>
      </c>
      <c r="D3" s="28" t="s">
        <v>3</v>
      </c>
    </row>
    <row r="4" spans="1:11">
      <c r="B4" s="29" t="s">
        <v>4</v>
      </c>
      <c r="C4" s="30" t="s">
        <v>5</v>
      </c>
      <c r="D4" s="30" t="s">
        <v>5</v>
      </c>
    </row>
    <row r="5" spans="1:11">
      <c r="B5" s="29" t="s">
        <v>6</v>
      </c>
      <c r="C5" s="30" t="s">
        <v>7</v>
      </c>
      <c r="D5" s="30" t="s">
        <v>7</v>
      </c>
    </row>
    <row r="6" spans="1:11">
      <c r="A6" s="154"/>
      <c r="B6" s="155"/>
      <c r="C6" s="155"/>
      <c r="D6" s="155"/>
      <c r="E6" s="155"/>
      <c r="F6" s="155"/>
    </row>
    <row r="7" spans="1:11" ht="23.15" customHeight="1">
      <c r="A7" s="31" t="s">
        <v>8</v>
      </c>
      <c r="B7" s="154" t="s">
        <v>9</v>
      </c>
      <c r="C7" s="154"/>
      <c r="D7" s="154"/>
      <c r="E7" s="154"/>
      <c r="F7" s="154"/>
    </row>
    <row r="8" spans="1:11">
      <c r="A8" s="31" t="s">
        <v>10</v>
      </c>
      <c r="B8" s="154" t="s">
        <v>11</v>
      </c>
      <c r="C8" s="154"/>
      <c r="D8" s="154"/>
      <c r="E8" s="154"/>
      <c r="F8" s="154"/>
    </row>
    <row r="9" spans="1:11">
      <c r="A9" s="31"/>
      <c r="B9" s="154"/>
      <c r="C9" s="154"/>
      <c r="D9" s="154"/>
      <c r="E9" s="154"/>
      <c r="F9" s="154"/>
    </row>
    <row r="10" spans="1:11">
      <c r="A10" s="31"/>
      <c r="B10" s="154"/>
      <c r="C10" s="154"/>
      <c r="D10" s="154"/>
      <c r="E10" s="154"/>
      <c r="F10" s="154"/>
    </row>
    <row r="11" spans="1:11" ht="14">
      <c r="A11" s="152" t="s">
        <v>12</v>
      </c>
      <c r="B11" s="153"/>
      <c r="C11" s="153"/>
      <c r="D11" s="153"/>
      <c r="E11" s="153"/>
      <c r="F11" s="153"/>
      <c r="G11" s="25"/>
      <c r="H11" s="25"/>
      <c r="I11" s="25"/>
      <c r="J11" s="25"/>
      <c r="K11" s="25"/>
    </row>
    <row r="12" spans="1:11">
      <c r="A12" s="31"/>
      <c r="B12" s="154"/>
      <c r="C12" s="154"/>
      <c r="D12" s="154"/>
      <c r="E12" s="154"/>
      <c r="F12" s="154"/>
    </row>
    <row r="13" spans="1:11" ht="20">
      <c r="B13" s="27" t="s">
        <v>1</v>
      </c>
      <c r="C13" s="28" t="s">
        <v>2</v>
      </c>
      <c r="D13" s="28" t="s">
        <v>3</v>
      </c>
    </row>
    <row r="14" spans="1:11">
      <c r="B14" s="29" t="s">
        <v>13</v>
      </c>
      <c r="C14" s="30" t="s">
        <v>14</v>
      </c>
      <c r="D14" s="30" t="s">
        <v>14</v>
      </c>
    </row>
    <row r="15" spans="1:11">
      <c r="B15" s="35" t="s">
        <v>15</v>
      </c>
      <c r="C15" s="30" t="s">
        <v>14</v>
      </c>
      <c r="D15" s="30" t="s">
        <v>14</v>
      </c>
    </row>
    <row r="16" spans="1:11">
      <c r="B16" s="35" t="s">
        <v>16</v>
      </c>
      <c r="C16" s="30" t="s">
        <v>7</v>
      </c>
      <c r="D16" s="30" t="s">
        <v>7</v>
      </c>
    </row>
    <row r="17" spans="1:6">
      <c r="A17" s="154"/>
      <c r="B17" s="155"/>
      <c r="C17" s="155"/>
      <c r="D17" s="155"/>
      <c r="E17" s="155"/>
      <c r="F17" s="155"/>
    </row>
    <row r="18" spans="1:6" ht="23.15" customHeight="1">
      <c r="A18" s="31" t="s">
        <v>8</v>
      </c>
      <c r="B18" s="154" t="s">
        <v>17</v>
      </c>
      <c r="C18" s="154"/>
      <c r="D18" s="154"/>
      <c r="E18" s="154"/>
      <c r="F18" s="154"/>
    </row>
    <row r="19" spans="1:6">
      <c r="A19" s="31" t="s">
        <v>10</v>
      </c>
      <c r="B19" s="154" t="s">
        <v>18</v>
      </c>
      <c r="C19" s="154"/>
      <c r="D19" s="154"/>
      <c r="E19" s="154"/>
      <c r="F19" s="154"/>
    </row>
  </sheetData>
  <sheetProtection algorithmName="SHA-512" hashValue="tazDt5tQwqRuuAOiF7/FYc0p+//mwUgNR2uToKVtm5b/k25L7wFiCrDcqA06y8SxTeZBL7STGLE/XmPH34D+iQ==" saltValue="3nb8fU9Xuo9LDRaDVNFpHw==" spinCount="100000" sheet="1" objects="1" scenarios="1"/>
  <mergeCells count="11">
    <mergeCell ref="A17:F17"/>
    <mergeCell ref="B18:F18"/>
    <mergeCell ref="B19:F19"/>
    <mergeCell ref="A11:F11"/>
    <mergeCell ref="B9:F9"/>
    <mergeCell ref="B12:F12"/>
    <mergeCell ref="A1:F1"/>
    <mergeCell ref="A6:F6"/>
    <mergeCell ref="B7:F7"/>
    <mergeCell ref="B8:F8"/>
    <mergeCell ref="B10:F10"/>
  </mergeCells>
  <pageMargins left="0.78740157499999996" right="0.78740157499999996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9"/>
  <sheetViews>
    <sheetView showGridLines="0" tabSelected="1" zoomScaleNormal="100" zoomScaleSheetLayoutView="100" workbookViewId="0">
      <pane ySplit="8" topLeftCell="A10" activePane="bottomLeft" state="frozen"/>
      <selection pane="bottomLeft" activeCell="P3" sqref="P3:Q3"/>
    </sheetView>
  </sheetViews>
  <sheetFormatPr defaultColWidth="5" defaultRowHeight="10.15" customHeight="1"/>
  <cols>
    <col min="1" max="1" width="4" style="13" customWidth="1"/>
    <col min="2" max="2" width="1.453125" style="13" customWidth="1"/>
    <col min="3" max="3" width="14" style="12" customWidth="1"/>
    <col min="4" max="4" width="22.453125" style="14" customWidth="1"/>
    <col min="5" max="5" width="9.7265625" style="13" customWidth="1"/>
    <col min="6" max="6" width="9.7265625" style="15" customWidth="1"/>
    <col min="7" max="7" width="10.7265625" style="5" customWidth="1"/>
    <col min="8" max="8" width="9.7265625" style="15" customWidth="1"/>
    <col min="9" max="9" width="10.7265625" style="5" customWidth="1"/>
    <col min="10" max="10" width="9.7265625" style="15" customWidth="1"/>
    <col min="11" max="11" width="10.7265625" style="5" customWidth="1"/>
    <col min="12" max="12" width="9.7265625" style="15" customWidth="1"/>
    <col min="13" max="13" width="10.7265625" style="5" customWidth="1"/>
    <col min="14" max="14" width="9.7265625" style="16" customWidth="1"/>
    <col min="15" max="15" width="10.7265625" style="7" customWidth="1"/>
    <col min="16" max="16" width="9.7265625" style="1" customWidth="1"/>
    <col min="17" max="17" width="10.7265625" style="1" customWidth="1"/>
    <col min="18" max="18" width="10.81640625" style="1" customWidth="1"/>
    <col min="19" max="16384" width="5" style="1"/>
  </cols>
  <sheetData>
    <row r="1" spans="1:17" ht="69.75" customHeight="1">
      <c r="A1" s="156" t="s">
        <v>19</v>
      </c>
      <c r="B1" s="157"/>
      <c r="C1" s="158"/>
      <c r="D1" s="158"/>
      <c r="E1" s="159"/>
      <c r="F1" s="159"/>
      <c r="G1" s="159"/>
      <c r="H1" s="159"/>
      <c r="I1" s="159"/>
      <c r="J1" s="159"/>
      <c r="K1" s="159"/>
      <c r="L1" s="159"/>
      <c r="M1" s="160"/>
      <c r="N1" s="161"/>
      <c r="O1" s="161"/>
      <c r="P1" s="102"/>
      <c r="Q1" s="3"/>
    </row>
    <row r="2" spans="1:17" ht="14.15" customHeight="1">
      <c r="A2" s="162" t="s">
        <v>20</v>
      </c>
      <c r="B2" s="162"/>
      <c r="C2" s="163"/>
      <c r="D2" s="48" t="s">
        <v>21</v>
      </c>
      <c r="E2" s="164" t="s">
        <v>22</v>
      </c>
      <c r="F2" s="164"/>
      <c r="G2" s="167" t="s">
        <v>95</v>
      </c>
      <c r="H2" s="167"/>
      <c r="I2" s="167"/>
      <c r="J2" s="167"/>
      <c r="K2" s="167"/>
      <c r="L2" s="167"/>
      <c r="M2" s="32"/>
      <c r="O2" s="2" t="s">
        <v>24</v>
      </c>
      <c r="P2" s="210" t="s">
        <v>96</v>
      </c>
      <c r="Q2" s="210"/>
    </row>
    <row r="3" spans="1:17" ht="22.5" customHeight="1">
      <c r="A3" s="165" t="s">
        <v>25</v>
      </c>
      <c r="B3" s="165"/>
      <c r="C3" s="166"/>
      <c r="D3" s="150" t="s">
        <v>94</v>
      </c>
      <c r="E3" s="7"/>
      <c r="F3" s="7"/>
      <c r="G3" s="168"/>
      <c r="H3" s="168"/>
      <c r="I3" s="168"/>
      <c r="J3" s="168"/>
      <c r="K3" s="168"/>
      <c r="L3" s="168"/>
      <c r="O3" s="2" t="s">
        <v>26</v>
      </c>
      <c r="P3" s="211" t="s">
        <v>98</v>
      </c>
      <c r="Q3" s="211"/>
    </row>
    <row r="4" spans="1:17" ht="14.15" customHeight="1">
      <c r="A4" s="202" t="s">
        <v>27</v>
      </c>
      <c r="B4" s="202"/>
      <c r="C4" s="203"/>
      <c r="D4" s="151"/>
      <c r="E4" s="3"/>
      <c r="F4" s="3"/>
      <c r="G4" s="169"/>
      <c r="H4" s="169"/>
      <c r="I4" s="169"/>
      <c r="J4" s="169"/>
      <c r="K4" s="169"/>
      <c r="L4" s="169"/>
      <c r="M4" s="8"/>
      <c r="O4" s="2" t="s">
        <v>28</v>
      </c>
      <c r="P4" s="212" t="s">
        <v>97</v>
      </c>
      <c r="Q4" s="212"/>
    </row>
    <row r="5" spans="1:17" s="4" customFormat="1" ht="27.75" customHeight="1">
      <c r="A5" s="87"/>
      <c r="B5" s="87"/>
      <c r="C5" s="88"/>
      <c r="D5" s="89"/>
      <c r="E5" s="88"/>
      <c r="F5" s="204" t="s">
        <v>29</v>
      </c>
      <c r="G5" s="205"/>
      <c r="H5" s="206" t="s">
        <v>30</v>
      </c>
      <c r="I5" s="207"/>
      <c r="J5" s="206" t="s">
        <v>31</v>
      </c>
      <c r="K5" s="207"/>
      <c r="L5" s="206" t="s">
        <v>32</v>
      </c>
      <c r="M5" s="207"/>
      <c r="N5" s="206" t="s">
        <v>33</v>
      </c>
      <c r="O5" s="207"/>
      <c r="P5" s="206" t="s">
        <v>34</v>
      </c>
      <c r="Q5" s="213"/>
    </row>
    <row r="6" spans="1:17" s="7" customFormat="1" ht="9.75" customHeight="1">
      <c r="A6" s="5"/>
      <c r="B6" s="5"/>
      <c r="C6" s="214" t="s">
        <v>35</v>
      </c>
      <c r="D6" s="214"/>
      <c r="E6" s="105" t="s">
        <v>36</v>
      </c>
      <c r="F6" s="108" t="s">
        <v>37</v>
      </c>
      <c r="G6" s="6" t="s">
        <v>38</v>
      </c>
      <c r="H6" s="108" t="s">
        <v>37</v>
      </c>
      <c r="I6" s="6" t="s">
        <v>38</v>
      </c>
      <c r="J6" s="108" t="s">
        <v>37</v>
      </c>
      <c r="K6" s="6" t="s">
        <v>38</v>
      </c>
      <c r="L6" s="108" t="s">
        <v>37</v>
      </c>
      <c r="M6" s="6" t="s">
        <v>38</v>
      </c>
      <c r="N6" s="108" t="s">
        <v>37</v>
      </c>
      <c r="O6" s="6" t="s">
        <v>38</v>
      </c>
      <c r="P6" s="108" t="s">
        <v>37</v>
      </c>
      <c r="Q6" s="6" t="s">
        <v>38</v>
      </c>
    </row>
    <row r="7" spans="1:17" s="7" customFormat="1" ht="10.15" customHeight="1">
      <c r="A7" s="5"/>
      <c r="B7" s="5"/>
      <c r="C7" s="208" t="s">
        <v>39</v>
      </c>
      <c r="D7" s="208"/>
      <c r="E7" s="106" t="s">
        <v>1</v>
      </c>
      <c r="F7" s="108" t="s">
        <v>40</v>
      </c>
      <c r="G7" s="6" t="s">
        <v>41</v>
      </c>
      <c r="H7" s="108" t="s">
        <v>40</v>
      </c>
      <c r="I7" s="6" t="s">
        <v>41</v>
      </c>
      <c r="J7" s="108" t="s">
        <v>40</v>
      </c>
      <c r="K7" s="6" t="s">
        <v>41</v>
      </c>
      <c r="L7" s="108" t="s">
        <v>40</v>
      </c>
      <c r="M7" s="6" t="s">
        <v>41</v>
      </c>
      <c r="N7" s="108" t="s">
        <v>40</v>
      </c>
      <c r="O7" s="6" t="s">
        <v>41</v>
      </c>
      <c r="P7" s="108" t="s">
        <v>40</v>
      </c>
      <c r="Q7" s="6" t="s">
        <v>41</v>
      </c>
    </row>
    <row r="8" spans="1:17" s="7" customFormat="1" ht="10.15" customHeight="1">
      <c r="A8" s="8"/>
      <c r="B8" s="8"/>
      <c r="C8" s="21"/>
      <c r="D8" s="22"/>
      <c r="E8" s="107" t="s">
        <v>42</v>
      </c>
      <c r="F8" s="109" t="s">
        <v>43</v>
      </c>
      <c r="G8" s="9" t="s">
        <v>44</v>
      </c>
      <c r="H8" s="109" t="s">
        <v>43</v>
      </c>
      <c r="I8" s="9" t="s">
        <v>44</v>
      </c>
      <c r="J8" s="109" t="s">
        <v>43</v>
      </c>
      <c r="K8" s="9" t="s">
        <v>44</v>
      </c>
      <c r="L8" s="109" t="s">
        <v>43</v>
      </c>
      <c r="M8" s="9" t="s">
        <v>44</v>
      </c>
      <c r="N8" s="109" t="s">
        <v>43</v>
      </c>
      <c r="O8" s="9" t="s">
        <v>44</v>
      </c>
      <c r="P8" s="109" t="s">
        <v>43</v>
      </c>
      <c r="Q8" s="9" t="s">
        <v>44</v>
      </c>
    </row>
    <row r="9" spans="1:17" s="11" customFormat="1" ht="16.5" customHeight="1">
      <c r="A9" s="100" t="s">
        <v>45</v>
      </c>
      <c r="B9" s="209" t="s">
        <v>46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</row>
    <row r="10" spans="1:17" ht="12.25" customHeight="1">
      <c r="A10" s="46" t="s">
        <v>47</v>
      </c>
      <c r="B10" s="190" t="s">
        <v>48</v>
      </c>
      <c r="C10" s="191"/>
      <c r="D10" s="192"/>
      <c r="E10" s="49"/>
      <c r="F10" s="60"/>
      <c r="G10" s="69"/>
      <c r="H10" s="60"/>
      <c r="I10" s="69"/>
      <c r="J10" s="60"/>
      <c r="K10" s="69"/>
      <c r="L10" s="60"/>
      <c r="M10" s="69"/>
      <c r="N10" s="60"/>
      <c r="O10" s="69"/>
      <c r="P10" s="60"/>
      <c r="Q10" s="90"/>
    </row>
    <row r="11" spans="1:17" ht="12.25" customHeight="1">
      <c r="A11" s="47" t="s">
        <v>49</v>
      </c>
      <c r="B11" s="193" t="s">
        <v>50</v>
      </c>
      <c r="C11" s="194"/>
      <c r="D11" s="195"/>
      <c r="E11" s="50"/>
      <c r="F11" s="61"/>
      <c r="G11" s="70"/>
      <c r="H11" s="61"/>
      <c r="I11" s="70"/>
      <c r="J11" s="61"/>
      <c r="K11" s="70"/>
      <c r="L11" s="61"/>
      <c r="M11" s="70"/>
      <c r="N11" s="61"/>
      <c r="O11" s="70"/>
      <c r="P11" s="61"/>
      <c r="Q11" s="91"/>
    </row>
    <row r="12" spans="1:17" ht="12.25" customHeight="1">
      <c r="A12" s="45"/>
      <c r="B12" s="185" t="s">
        <v>51</v>
      </c>
      <c r="C12" s="186"/>
      <c r="D12" s="187"/>
      <c r="E12" s="51">
        <v>15</v>
      </c>
      <c r="F12" s="62"/>
      <c r="G12" s="70">
        <f>$E12*F12</f>
        <v>0</v>
      </c>
      <c r="H12" s="62"/>
      <c r="I12" s="70">
        <f t="shared" ref="I12" si="0">$E12*H12</f>
        <v>0</v>
      </c>
      <c r="J12" s="62"/>
      <c r="K12" s="70">
        <f t="shared" ref="K12" si="1">$E12*J12</f>
        <v>0</v>
      </c>
      <c r="L12" s="62"/>
      <c r="M12" s="70">
        <f t="shared" ref="M12" si="2">$E12*L12</f>
        <v>0</v>
      </c>
      <c r="N12" s="62"/>
      <c r="O12" s="70">
        <f t="shared" ref="O12" si="3">$E12*N12</f>
        <v>0</v>
      </c>
      <c r="P12" s="62"/>
      <c r="Q12" s="91">
        <f t="shared" ref="Q12:Q14" si="4">$E12*P12</f>
        <v>0</v>
      </c>
    </row>
    <row r="13" spans="1:17" ht="12.25" customHeight="1">
      <c r="A13" s="45"/>
      <c r="B13" s="185" t="s">
        <v>52</v>
      </c>
      <c r="C13" s="186"/>
      <c r="D13" s="187"/>
      <c r="E13" s="51">
        <v>25</v>
      </c>
      <c r="F13" s="62"/>
      <c r="G13" s="70">
        <f>$E13*F13</f>
        <v>0</v>
      </c>
      <c r="H13" s="62"/>
      <c r="I13" s="70">
        <f t="shared" ref="I13" si="5">$E13*H13</f>
        <v>0</v>
      </c>
      <c r="J13" s="62"/>
      <c r="K13" s="70">
        <f t="shared" ref="K13" si="6">$E13*J13</f>
        <v>0</v>
      </c>
      <c r="L13" s="62"/>
      <c r="M13" s="70">
        <f t="shared" ref="M13" si="7">$E13*L13</f>
        <v>0</v>
      </c>
      <c r="N13" s="62"/>
      <c r="O13" s="70">
        <f t="shared" ref="O13" si="8">$E13*N13</f>
        <v>0</v>
      </c>
      <c r="P13" s="62"/>
      <c r="Q13" s="91">
        <f t="shared" si="4"/>
        <v>0</v>
      </c>
    </row>
    <row r="14" spans="1:17" ht="12.25" customHeight="1">
      <c r="A14" s="45" t="s">
        <v>53</v>
      </c>
      <c r="B14" s="185" t="s">
        <v>54</v>
      </c>
      <c r="C14" s="186"/>
      <c r="D14" s="187"/>
      <c r="E14" s="51">
        <v>50</v>
      </c>
      <c r="F14" s="62"/>
      <c r="G14" s="70">
        <f>$E14*F14</f>
        <v>0</v>
      </c>
      <c r="H14" s="62"/>
      <c r="I14" s="70">
        <f t="shared" ref="I14" si="9">$E14*H14</f>
        <v>0</v>
      </c>
      <c r="J14" s="62"/>
      <c r="K14" s="70">
        <f t="shared" ref="K14" si="10">$E14*J14</f>
        <v>0</v>
      </c>
      <c r="L14" s="62"/>
      <c r="M14" s="70">
        <f t="shared" ref="M14" si="11">$E14*L14</f>
        <v>0</v>
      </c>
      <c r="N14" s="62"/>
      <c r="O14" s="70">
        <f t="shared" ref="O14" si="12">$E14*N14</f>
        <v>0</v>
      </c>
      <c r="P14" s="62"/>
      <c r="Q14" s="91">
        <f t="shared" si="4"/>
        <v>0</v>
      </c>
    </row>
    <row r="15" spans="1:17" ht="12.25" customHeight="1">
      <c r="A15" s="45" t="s">
        <v>55</v>
      </c>
      <c r="B15" s="185" t="s">
        <v>56</v>
      </c>
      <c r="C15" s="186"/>
      <c r="D15" s="187"/>
      <c r="E15" s="50"/>
      <c r="F15" s="61"/>
      <c r="G15" s="70"/>
      <c r="H15" s="61"/>
      <c r="I15" s="70"/>
      <c r="J15" s="61"/>
      <c r="K15" s="70"/>
      <c r="L15" s="61"/>
      <c r="M15" s="70"/>
      <c r="N15" s="61"/>
      <c r="O15" s="70"/>
      <c r="P15" s="61"/>
      <c r="Q15" s="91"/>
    </row>
    <row r="16" spans="1:17" ht="12.25" customHeight="1">
      <c r="A16" s="101"/>
      <c r="B16" s="196" t="s">
        <v>57</v>
      </c>
      <c r="C16" s="197"/>
      <c r="D16" s="198"/>
      <c r="E16" s="52">
        <v>10</v>
      </c>
      <c r="F16" s="63"/>
      <c r="G16" s="71">
        <f>$E16*F16</f>
        <v>0</v>
      </c>
      <c r="H16" s="63"/>
      <c r="I16" s="71">
        <f t="shared" ref="I16" si="13">$E16*H16</f>
        <v>0</v>
      </c>
      <c r="J16" s="63"/>
      <c r="K16" s="71">
        <f t="shared" ref="K16" si="14">$E16*J16</f>
        <v>0</v>
      </c>
      <c r="L16" s="63"/>
      <c r="M16" s="71">
        <f t="shared" ref="M16" si="15">$E16*L16</f>
        <v>0</v>
      </c>
      <c r="N16" s="63"/>
      <c r="O16" s="71">
        <f t="shared" ref="O16" si="16">$E16*N16</f>
        <v>0</v>
      </c>
      <c r="P16" s="63"/>
      <c r="Q16" s="92">
        <f t="shared" ref="Q16" si="17">$E16*P16</f>
        <v>0</v>
      </c>
    </row>
    <row r="17" spans="1:17" s="11" customFormat="1" ht="12.25" customHeight="1">
      <c r="A17" s="181" t="s">
        <v>58</v>
      </c>
      <c r="B17" s="182"/>
      <c r="C17" s="183"/>
      <c r="D17" s="184"/>
      <c r="E17" s="18">
        <f>SUM(E12:E16)</f>
        <v>100</v>
      </c>
      <c r="F17" s="64"/>
      <c r="G17" s="72">
        <f>SUM(G12:G16)</f>
        <v>0</v>
      </c>
      <c r="H17" s="64"/>
      <c r="I17" s="72">
        <f t="shared" ref="I17" si="18">SUM(I12:I16)</f>
        <v>0</v>
      </c>
      <c r="J17" s="64"/>
      <c r="K17" s="72">
        <f t="shared" ref="K17" si="19">SUM(K12:K16)</f>
        <v>0</v>
      </c>
      <c r="L17" s="64"/>
      <c r="M17" s="72">
        <f t="shared" ref="M17" si="20">SUM(M12:M16)</f>
        <v>0</v>
      </c>
      <c r="N17" s="64"/>
      <c r="O17" s="72">
        <f t="shared" ref="O17" si="21">SUM(O12:O16)</f>
        <v>0</v>
      </c>
      <c r="P17" s="64"/>
      <c r="Q17" s="93">
        <f t="shared" ref="Q17" si="22">SUM(Q12:Q16)</f>
        <v>0</v>
      </c>
    </row>
    <row r="18" spans="1:17" s="11" customFormat="1" ht="12.25" customHeight="1">
      <c r="A18" s="46" t="s">
        <v>59</v>
      </c>
      <c r="B18" s="190" t="s">
        <v>60</v>
      </c>
      <c r="C18" s="191"/>
      <c r="D18" s="192"/>
      <c r="E18" s="53"/>
      <c r="F18" s="65"/>
      <c r="G18" s="73"/>
      <c r="H18" s="65"/>
      <c r="I18" s="73"/>
      <c r="J18" s="65"/>
      <c r="K18" s="73"/>
      <c r="L18" s="65"/>
      <c r="M18" s="73"/>
      <c r="N18" s="65"/>
      <c r="O18" s="73"/>
      <c r="P18" s="65"/>
      <c r="Q18" s="94"/>
    </row>
    <row r="19" spans="1:17" s="11" customFormat="1" ht="12.25" customHeight="1">
      <c r="A19" s="47" t="s">
        <v>61</v>
      </c>
      <c r="B19" s="193" t="s">
        <v>50</v>
      </c>
      <c r="C19" s="194"/>
      <c r="D19" s="195"/>
      <c r="E19" s="54">
        <f>$E24*F24</f>
        <v>0</v>
      </c>
      <c r="F19" s="66"/>
      <c r="G19" s="74"/>
      <c r="H19" s="66"/>
      <c r="I19" s="74"/>
      <c r="J19" s="66"/>
      <c r="K19" s="74"/>
      <c r="L19" s="66"/>
      <c r="M19" s="74"/>
      <c r="N19" s="66"/>
      <c r="O19" s="74"/>
      <c r="P19" s="66"/>
      <c r="Q19" s="95"/>
    </row>
    <row r="20" spans="1:17" s="11" customFormat="1" ht="12.25" customHeight="1">
      <c r="A20" s="45"/>
      <c r="B20" s="185" t="s">
        <v>51</v>
      </c>
      <c r="C20" s="186"/>
      <c r="D20" s="187"/>
      <c r="E20" s="55">
        <v>15</v>
      </c>
      <c r="F20" s="67"/>
      <c r="G20" s="75">
        <f>$E20*F20</f>
        <v>0</v>
      </c>
      <c r="H20" s="67"/>
      <c r="I20" s="75">
        <f t="shared" ref="I20" si="23">$E20*H20</f>
        <v>0</v>
      </c>
      <c r="J20" s="67"/>
      <c r="K20" s="75">
        <f t="shared" ref="K20" si="24">$E20*J20</f>
        <v>0</v>
      </c>
      <c r="L20" s="67"/>
      <c r="M20" s="75">
        <f t="shared" ref="M20" si="25">$E20*L20</f>
        <v>0</v>
      </c>
      <c r="N20" s="67"/>
      <c r="O20" s="75">
        <f t="shared" ref="O20" si="26">$E20*N20</f>
        <v>0</v>
      </c>
      <c r="P20" s="67"/>
      <c r="Q20" s="96">
        <f t="shared" ref="Q20:Q22" si="27">$E20*P20</f>
        <v>0</v>
      </c>
    </row>
    <row r="21" spans="1:17" s="11" customFormat="1" ht="12.25" customHeight="1">
      <c r="A21" s="45"/>
      <c r="B21" s="185" t="s">
        <v>52</v>
      </c>
      <c r="C21" s="186"/>
      <c r="D21" s="187"/>
      <c r="E21" s="55">
        <v>25</v>
      </c>
      <c r="F21" s="67"/>
      <c r="G21" s="75">
        <f>$E21*F21</f>
        <v>0</v>
      </c>
      <c r="H21" s="67"/>
      <c r="I21" s="75">
        <f t="shared" ref="I21" si="28">$E21*H21</f>
        <v>0</v>
      </c>
      <c r="J21" s="67"/>
      <c r="K21" s="75">
        <f t="shared" ref="K21" si="29">$E21*J21</f>
        <v>0</v>
      </c>
      <c r="L21" s="67"/>
      <c r="M21" s="75">
        <f t="shared" ref="M21" si="30">$E21*L21</f>
        <v>0</v>
      </c>
      <c r="N21" s="67"/>
      <c r="O21" s="75">
        <f t="shared" ref="O21" si="31">$E21*N21</f>
        <v>0</v>
      </c>
      <c r="P21" s="67"/>
      <c r="Q21" s="96">
        <f t="shared" si="27"/>
        <v>0</v>
      </c>
    </row>
    <row r="22" spans="1:17" s="11" customFormat="1" ht="12.25" customHeight="1">
      <c r="A22" s="45" t="s">
        <v>62</v>
      </c>
      <c r="B22" s="185" t="s">
        <v>54</v>
      </c>
      <c r="C22" s="186"/>
      <c r="D22" s="187"/>
      <c r="E22" s="55">
        <v>50</v>
      </c>
      <c r="F22" s="67"/>
      <c r="G22" s="75">
        <f>$E22*F22</f>
        <v>0</v>
      </c>
      <c r="H22" s="67"/>
      <c r="I22" s="75">
        <f t="shared" ref="I22" si="32">$E22*H22</f>
        <v>0</v>
      </c>
      <c r="J22" s="67"/>
      <c r="K22" s="75">
        <f t="shared" ref="K22" si="33">$E22*J22</f>
        <v>0</v>
      </c>
      <c r="L22" s="67"/>
      <c r="M22" s="75">
        <f t="shared" ref="M22" si="34">$E22*L22</f>
        <v>0</v>
      </c>
      <c r="N22" s="67"/>
      <c r="O22" s="75">
        <f t="shared" ref="O22" si="35">$E22*N22</f>
        <v>0</v>
      </c>
      <c r="P22" s="67"/>
      <c r="Q22" s="96">
        <f t="shared" si="27"/>
        <v>0</v>
      </c>
    </row>
    <row r="23" spans="1:17" s="11" customFormat="1" ht="12.25" customHeight="1">
      <c r="A23" s="45" t="s">
        <v>63</v>
      </c>
      <c r="B23" s="185" t="s">
        <v>56</v>
      </c>
      <c r="C23" s="186"/>
      <c r="D23" s="187"/>
      <c r="E23" s="57"/>
      <c r="F23" s="66"/>
      <c r="G23" s="74"/>
      <c r="H23" s="66"/>
      <c r="I23" s="74"/>
      <c r="J23" s="66"/>
      <c r="K23" s="74"/>
      <c r="L23" s="66"/>
      <c r="M23" s="74"/>
      <c r="N23" s="66"/>
      <c r="O23" s="74"/>
      <c r="P23" s="66"/>
      <c r="Q23" s="95"/>
    </row>
    <row r="24" spans="1:17" ht="12.5">
      <c r="A24" s="101"/>
      <c r="B24" s="196" t="s">
        <v>64</v>
      </c>
      <c r="C24" s="197"/>
      <c r="D24" s="198"/>
      <c r="E24" s="58">
        <v>10</v>
      </c>
      <c r="F24" s="68"/>
      <c r="G24" s="138">
        <f t="shared" ref="G24" si="36">$E24*F24</f>
        <v>0</v>
      </c>
      <c r="H24" s="68"/>
      <c r="I24" s="138">
        <f t="shared" ref="I24" si="37">$E24*H24</f>
        <v>0</v>
      </c>
      <c r="J24" s="68"/>
      <c r="K24" s="138">
        <f t="shared" ref="K24" si="38">$E24*J24</f>
        <v>0</v>
      </c>
      <c r="L24" s="68"/>
      <c r="M24" s="138">
        <f t="shared" ref="M24" si="39">$E24*L24</f>
        <v>0</v>
      </c>
      <c r="N24" s="68"/>
      <c r="O24" s="138">
        <f t="shared" ref="O24" si="40">$E24*N24</f>
        <v>0</v>
      </c>
      <c r="P24" s="68"/>
      <c r="Q24" s="138">
        <f t="shared" ref="Q24" si="41">$E24*P24</f>
        <v>0</v>
      </c>
    </row>
    <row r="25" spans="1:17" s="11" customFormat="1" ht="12.25" customHeight="1">
      <c r="A25" s="181" t="s">
        <v>65</v>
      </c>
      <c r="B25" s="181"/>
      <c r="C25" s="181"/>
      <c r="D25" s="181"/>
      <c r="E25" s="39">
        <f>SUM(E20:E24)</f>
        <v>100</v>
      </c>
      <c r="F25" s="64"/>
      <c r="G25" s="72">
        <f>SUM(G20:G24)</f>
        <v>0</v>
      </c>
      <c r="H25" s="64"/>
      <c r="I25" s="72">
        <f t="shared" ref="I25" si="42">SUM(I20:I24)</f>
        <v>0</v>
      </c>
      <c r="J25" s="64"/>
      <c r="K25" s="72">
        <f t="shared" ref="K25" si="43">SUM(K20:K24)</f>
        <v>0</v>
      </c>
      <c r="L25" s="64"/>
      <c r="M25" s="72">
        <f t="shared" ref="M25" si="44">SUM(M20:M24)</f>
        <v>0</v>
      </c>
      <c r="N25" s="64"/>
      <c r="O25" s="72">
        <f t="shared" ref="O25" si="45">SUM(O20:O24)</f>
        <v>0</v>
      </c>
      <c r="P25" s="64"/>
      <c r="Q25" s="93">
        <f t="shared" ref="Q25" si="46">SUM(Q20:Q24)</f>
        <v>0</v>
      </c>
    </row>
    <row r="26" spans="1:17" s="11" customFormat="1" ht="12.25" customHeight="1">
      <c r="A26" s="146"/>
      <c r="B26" s="199" t="s">
        <v>66</v>
      </c>
      <c r="C26" s="200"/>
      <c r="D26" s="201"/>
      <c r="E26" s="39">
        <f>+E25+E17</f>
        <v>200</v>
      </c>
      <c r="F26" s="64"/>
      <c r="G26" s="72">
        <f>+G25+G17</f>
        <v>0</v>
      </c>
      <c r="H26" s="64"/>
      <c r="I26" s="72">
        <f t="shared" ref="I26" si="47">+I25+I17</f>
        <v>0</v>
      </c>
      <c r="J26" s="64"/>
      <c r="K26" s="72">
        <f t="shared" ref="K26" si="48">+K25+K17</f>
        <v>0</v>
      </c>
      <c r="L26" s="64"/>
      <c r="M26" s="72">
        <f t="shared" ref="M26" si="49">+M25+M17</f>
        <v>0</v>
      </c>
      <c r="N26" s="64"/>
      <c r="O26" s="72">
        <f t="shared" ref="O26" si="50">+O25+O17</f>
        <v>0</v>
      </c>
      <c r="P26" s="64"/>
      <c r="Q26" s="93">
        <f t="shared" ref="Q26" si="51">+Q25+Q17</f>
        <v>0</v>
      </c>
    </row>
    <row r="27" spans="1:17" s="11" customFormat="1" ht="12.25" customHeight="1">
      <c r="A27" s="147"/>
      <c r="B27" s="78" t="s">
        <v>67</v>
      </c>
      <c r="C27" s="79"/>
      <c r="D27" s="80"/>
      <c r="E27" s="20"/>
      <c r="F27" s="41"/>
      <c r="G27" s="76">
        <f>G26/1000</f>
        <v>0</v>
      </c>
      <c r="H27" s="41"/>
      <c r="I27" s="76">
        <f t="shared" ref="I27" si="52">I26/1000</f>
        <v>0</v>
      </c>
      <c r="J27" s="41"/>
      <c r="K27" s="76">
        <f t="shared" ref="K27" si="53">K26/1000</f>
        <v>0</v>
      </c>
      <c r="L27" s="41"/>
      <c r="M27" s="76">
        <f t="shared" ref="M27" si="54">M26/1000</f>
        <v>0</v>
      </c>
      <c r="N27" s="41"/>
      <c r="O27" s="76">
        <f t="shared" ref="O27" si="55">O26/1000</f>
        <v>0</v>
      </c>
      <c r="P27" s="41"/>
      <c r="Q27" s="97">
        <f t="shared" ref="Q27" si="56">Q26/1000</f>
        <v>0</v>
      </c>
    </row>
    <row r="28" spans="1:17" ht="12.25" customHeight="1">
      <c r="A28" s="83" t="s">
        <v>68</v>
      </c>
      <c r="B28" s="81" t="s">
        <v>69</v>
      </c>
      <c r="C28" s="82"/>
      <c r="D28" s="83"/>
      <c r="E28" s="20"/>
      <c r="F28" s="41"/>
      <c r="G28" s="38"/>
      <c r="H28" s="41"/>
      <c r="I28" s="38"/>
      <c r="J28" s="41"/>
      <c r="K28" s="38"/>
      <c r="L28" s="41"/>
      <c r="M28" s="38"/>
      <c r="N28" s="41"/>
      <c r="O28" s="38"/>
      <c r="P28" s="41"/>
      <c r="Q28" s="98"/>
    </row>
    <row r="29" spans="1:17" ht="12.25" customHeight="1">
      <c r="A29" s="148"/>
      <c r="B29" s="84" t="s">
        <v>70</v>
      </c>
      <c r="C29" s="85"/>
      <c r="D29" s="86"/>
      <c r="E29" s="20"/>
      <c r="F29" s="64"/>
      <c r="G29" s="76" t="str">
        <f>IF(G28=0," ",(G26/$A$42*0.7)+($A$43/G28*0.3))</f>
        <v xml:space="preserve"> </v>
      </c>
      <c r="H29" s="64"/>
      <c r="I29" s="76" t="str">
        <f t="shared" ref="I29" si="57">IF(I28=0," ",(I26/$A$42*0.7)+($A$43/I28*0.3))</f>
        <v xml:space="preserve"> </v>
      </c>
      <c r="J29" s="64"/>
      <c r="K29" s="76" t="str">
        <f t="shared" ref="K29" si="58">IF(K28=0," ",(K26/$A$42*0.7)+($A$43/K28*0.3))</f>
        <v xml:space="preserve"> </v>
      </c>
      <c r="L29" s="64"/>
      <c r="M29" s="76" t="str">
        <f t="shared" ref="M29" si="59">IF(M28=0," ",(M26/$A$42*0.7)+($A$43/M28*0.3))</f>
        <v xml:space="preserve"> </v>
      </c>
      <c r="N29" s="64"/>
      <c r="O29" s="76" t="str">
        <f t="shared" ref="O29" si="60">IF(O28=0," ",(O26/$A$42*0.7)+($A$43/O28*0.3))</f>
        <v xml:space="preserve"> </v>
      </c>
      <c r="P29" s="64"/>
      <c r="Q29" s="97" t="str">
        <f t="shared" ref="Q29" si="61">IF(Q28=0," ",(Q26/$A$42*0.7)+($A$43/Q28*0.3))</f>
        <v xml:space="preserve"> </v>
      </c>
    </row>
    <row r="30" spans="1:17" ht="12.25" customHeight="1">
      <c r="A30" s="17"/>
      <c r="B30" s="189" t="s">
        <v>71</v>
      </c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</row>
    <row r="31" spans="1:17" ht="12.25" customHeight="1">
      <c r="A31" s="181" t="s">
        <v>72</v>
      </c>
      <c r="B31" s="181"/>
      <c r="C31" s="188"/>
      <c r="D31" s="188"/>
      <c r="E31" s="19"/>
      <c r="F31" s="64"/>
      <c r="G31" s="103"/>
      <c r="H31" s="64"/>
      <c r="I31" s="103"/>
      <c r="J31" s="64"/>
      <c r="K31" s="103"/>
      <c r="L31" s="64"/>
      <c r="M31" s="103"/>
      <c r="N31" s="64"/>
      <c r="O31" s="103"/>
      <c r="P31" s="64"/>
      <c r="Q31" s="104"/>
    </row>
    <row r="32" spans="1:17" ht="12.25" hidden="1" customHeight="1">
      <c r="A32" s="172" t="s">
        <v>73</v>
      </c>
      <c r="B32" s="172"/>
      <c r="C32" s="172"/>
      <c r="D32" s="172"/>
      <c r="E32" s="19"/>
      <c r="F32" s="64"/>
      <c r="G32" s="77" t="e">
        <f>_xlfn.RANK.EQ(G29,$G$29:$Q$29,0)</f>
        <v>#VALUE!</v>
      </c>
      <c r="H32" s="64"/>
      <c r="I32" s="77" t="e">
        <f t="shared" ref="I32" si="62">_xlfn.RANK.EQ(I29,$G$29:$Q$29,0)</f>
        <v>#VALUE!</v>
      </c>
      <c r="J32" s="64"/>
      <c r="K32" s="77" t="e">
        <f t="shared" ref="K32" si="63">_xlfn.RANK.EQ(K29,$G$29:$Q$29,0)</f>
        <v>#VALUE!</v>
      </c>
      <c r="L32" s="64"/>
      <c r="M32" s="77" t="e">
        <f t="shared" ref="M32" si="64">_xlfn.RANK.EQ(M29,$G$29:$Q$29,0)</f>
        <v>#VALUE!</v>
      </c>
      <c r="N32" s="64"/>
      <c r="O32" s="77" t="e">
        <f t="shared" ref="O32" si="65">_xlfn.RANK.EQ(O29,$G$29:$Q$29,0)</f>
        <v>#VALUE!</v>
      </c>
      <c r="P32" s="64"/>
      <c r="Q32" s="99" t="e">
        <f t="shared" ref="Q32" si="66">_xlfn.RANK.EQ(Q29,$G$29:$Q$29,0)</f>
        <v>#VALUE!</v>
      </c>
    </row>
    <row r="33" spans="1:17" ht="12.25" customHeight="1">
      <c r="A33" s="172" t="s">
        <v>74</v>
      </c>
      <c r="B33" s="172"/>
      <c r="C33" s="172"/>
      <c r="D33" s="172"/>
      <c r="E33" s="19"/>
      <c r="F33" s="64"/>
      <c r="G33" s="77" t="str">
        <f>IFERROR(G32,"")</f>
        <v/>
      </c>
      <c r="H33" s="64"/>
      <c r="I33" s="77" t="str">
        <f t="shared" ref="I33" si="67">IFERROR(I32,"")</f>
        <v/>
      </c>
      <c r="J33" s="64"/>
      <c r="K33" s="77" t="str">
        <f t="shared" ref="K33" si="68">IFERROR(K32,"")</f>
        <v/>
      </c>
      <c r="L33" s="64"/>
      <c r="M33" s="77" t="str">
        <f t="shared" ref="M33" si="69">IFERROR(M32,"")</f>
        <v/>
      </c>
      <c r="N33" s="64"/>
      <c r="O33" s="77" t="str">
        <f t="shared" ref="O33" si="70">IFERROR(O32,"")</f>
        <v/>
      </c>
      <c r="P33" s="64"/>
      <c r="Q33" s="99" t="str">
        <f t="shared" ref="Q33" si="71">IFERROR(Q32,"")</f>
        <v/>
      </c>
    </row>
    <row r="34" spans="1:17" ht="24" customHeight="1">
      <c r="A34" s="5"/>
      <c r="B34" s="5"/>
      <c r="C34" s="36"/>
      <c r="D34" s="37"/>
      <c r="E34" s="5"/>
      <c r="P34" s="7"/>
      <c r="Q34" s="7"/>
    </row>
    <row r="35" spans="1:17" ht="22.75" customHeight="1">
      <c r="A35" s="173" t="s">
        <v>75</v>
      </c>
      <c r="B35" s="173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7"/>
      <c r="Q35" s="7"/>
    </row>
    <row r="36" spans="1:17" s="7" customFormat="1" ht="37.5" customHeight="1">
      <c r="A36" s="175"/>
      <c r="B36" s="175"/>
      <c r="C36" s="175"/>
      <c r="D36" s="5"/>
      <c r="E36" s="43"/>
      <c r="F36" s="43"/>
      <c r="G36" s="43"/>
      <c r="H36" s="43"/>
      <c r="I36" s="179"/>
      <c r="J36" s="179"/>
      <c r="K36" s="179"/>
      <c r="L36" s="179"/>
      <c r="M36" s="179"/>
      <c r="N36" s="179"/>
    </row>
    <row r="37" spans="1:17" s="7" customFormat="1" ht="12.25" customHeight="1">
      <c r="A37" s="44"/>
      <c r="B37" s="149"/>
      <c r="C37" s="37"/>
      <c r="D37" s="5"/>
      <c r="E37" s="43"/>
      <c r="F37" s="43"/>
      <c r="G37" s="43"/>
      <c r="H37" s="43"/>
      <c r="I37" s="180" t="s">
        <v>76</v>
      </c>
      <c r="J37" s="180"/>
      <c r="K37" s="180"/>
      <c r="L37" s="180"/>
      <c r="M37" s="180"/>
      <c r="N37" s="180"/>
    </row>
    <row r="38" spans="1:17" ht="12.75" customHeight="1">
      <c r="A38" s="175"/>
      <c r="B38" s="175"/>
      <c r="C38" s="176"/>
      <c r="D38" s="176"/>
      <c r="E38" s="5"/>
      <c r="P38" s="7"/>
      <c r="Q38" s="7"/>
    </row>
    <row r="39" spans="1:17" ht="12.25" customHeight="1">
      <c r="A39" s="177"/>
      <c r="B39" s="177"/>
      <c r="C39" s="178"/>
      <c r="D39" s="178"/>
      <c r="E39" s="5"/>
      <c r="P39" s="7"/>
      <c r="Q39" s="7"/>
    </row>
    <row r="42" spans="1:17" ht="12.75" hidden="1" customHeight="1">
      <c r="A42" s="171">
        <f>MAX(G26:Q26)</f>
        <v>0</v>
      </c>
      <c r="B42" s="171"/>
      <c r="C42" s="171"/>
      <c r="D42" s="40" t="s">
        <v>77</v>
      </c>
    </row>
    <row r="43" spans="1:17" ht="11.25" hidden="1" customHeight="1">
      <c r="A43" s="170">
        <f>MIN(G28:Q28)</f>
        <v>0</v>
      </c>
      <c r="B43" s="170"/>
      <c r="C43" s="170"/>
      <c r="D43" s="40" t="s">
        <v>78</v>
      </c>
    </row>
    <row r="49" spans="6:13" ht="10.15" customHeight="1">
      <c r="F49" s="13"/>
      <c r="G49" s="13"/>
      <c r="H49" s="13"/>
      <c r="I49" s="13"/>
      <c r="J49" s="13"/>
      <c r="K49" s="13"/>
      <c r="L49" s="13"/>
      <c r="M49" s="13"/>
    </row>
  </sheetData>
  <sheetProtection algorithmName="SHA-512" hashValue="ui6CVIKxJ3MmZwI1tG8kyxAp6eowc5WwSempQwFxLIQe9fySSGrERkNl4fw47T0zXMvzJft3pn79J4Lucr109w==" saltValue="cfm1AFra0JYUdj3SIfiu0A==" spinCount="100000" sheet="1" objects="1" scenarios="1" selectLockedCells="1"/>
  <protectedRanges>
    <protectedRange sqref="D2" name="Allgemeine Daten 1_1"/>
  </protectedRanges>
  <mergeCells count="48">
    <mergeCell ref="L5:M5"/>
    <mergeCell ref="B9:Q9"/>
    <mergeCell ref="P2:Q2"/>
    <mergeCell ref="P3:Q3"/>
    <mergeCell ref="P4:Q4"/>
    <mergeCell ref="P5:Q5"/>
    <mergeCell ref="N5:O5"/>
    <mergeCell ref="H5:I5"/>
    <mergeCell ref="C6:D6"/>
    <mergeCell ref="B13:D13"/>
    <mergeCell ref="B14:D14"/>
    <mergeCell ref="A4:C4"/>
    <mergeCell ref="F5:G5"/>
    <mergeCell ref="J5:K5"/>
    <mergeCell ref="C7:D7"/>
    <mergeCell ref="B12:D12"/>
    <mergeCell ref="B10:D10"/>
    <mergeCell ref="B11:D11"/>
    <mergeCell ref="B15:D15"/>
    <mergeCell ref="B24:D24"/>
    <mergeCell ref="B16:D16"/>
    <mergeCell ref="A25:D25"/>
    <mergeCell ref="B26:D26"/>
    <mergeCell ref="A32:D32"/>
    <mergeCell ref="A36:C36"/>
    <mergeCell ref="I36:N36"/>
    <mergeCell ref="I37:N37"/>
    <mergeCell ref="A17:D17"/>
    <mergeCell ref="B21:D21"/>
    <mergeCell ref="B20:D20"/>
    <mergeCell ref="B23:D23"/>
    <mergeCell ref="A31:D31"/>
    <mergeCell ref="B30:Q30"/>
    <mergeCell ref="B18:D18"/>
    <mergeCell ref="B19:D19"/>
    <mergeCell ref="B22:D22"/>
    <mergeCell ref="A43:C43"/>
    <mergeCell ref="A42:C42"/>
    <mergeCell ref="A33:D33"/>
    <mergeCell ref="A35:O35"/>
    <mergeCell ref="A38:D38"/>
    <mergeCell ref="A39:D39"/>
    <mergeCell ref="A1:L1"/>
    <mergeCell ref="M1:O1"/>
    <mergeCell ref="A2:C2"/>
    <mergeCell ref="E2:F2"/>
    <mergeCell ref="A3:C3"/>
    <mergeCell ref="G2:L4"/>
  </mergeCells>
  <conditionalFormatting sqref="E26">
    <cfRule type="cellIs" dxfId="1" priority="1" operator="notEqual">
      <formula>100</formula>
    </cfRule>
  </conditionalFormatting>
  <dataValidations count="2">
    <dataValidation type="decimal" allowBlank="1" showInputMessage="1" showErrorMessage="1" error="Max. 10 points" sqref="F10:F16 F24 H24 G31 J24 L24 N24 P24 H10:H16 J10:J16 L10:L16 N10:N16 P10:P16 I31 K31 M31 O31 Q31" xr:uid="{00000000-0002-0000-0100-000000000000}">
      <formula1>0</formula1>
      <formula2>10</formula2>
    </dataValidation>
    <dataValidation type="whole" allowBlank="1" showInputMessage="1" showErrorMessage="1" sqref="E10:E16 E18:E24" xr:uid="{00000000-0002-0000-0100-000001000000}">
      <formula1>0</formula1>
      <formula2>100</formula2>
    </dataValidation>
  </dataValidations>
  <pageMargins left="0.78740157499999996" right="0.78740157499999996" top="0.78740157499999996" bottom="0.78740157499999996" header="0.3" footer="0.3"/>
  <pageSetup paperSize="9" scale="74" orientation="landscape" r:id="rId1"/>
  <ignoredErrors>
    <ignoredError sqref="A11 A14:A15 A19 A22:A23" twoDigitTextYear="1"/>
    <ignoredError sqref="C6 E6:Q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showGridLines="0" zoomScale="80" zoomScaleNormal="80" workbookViewId="0">
      <pane ySplit="8" topLeftCell="A9" activePane="bottomLeft" state="frozen"/>
      <selection pane="bottomLeft" activeCell="P3" sqref="P3:Q3"/>
    </sheetView>
  </sheetViews>
  <sheetFormatPr defaultColWidth="5" defaultRowHeight="10.15" customHeight="1"/>
  <cols>
    <col min="1" max="1" width="4" style="13" customWidth="1"/>
    <col min="2" max="2" width="1.453125" style="13" customWidth="1"/>
    <col min="3" max="3" width="13.1796875" style="12" customWidth="1"/>
    <col min="4" max="4" width="22.453125" style="14" customWidth="1"/>
    <col min="5" max="5" width="9.7265625" style="13" customWidth="1"/>
    <col min="6" max="6" width="9.7265625" style="15" customWidth="1"/>
    <col min="7" max="7" width="10.7265625" style="5" customWidth="1"/>
    <col min="8" max="8" width="9.7265625" style="15" customWidth="1"/>
    <col min="9" max="9" width="10.7265625" style="5" customWidth="1"/>
    <col min="10" max="10" width="9.7265625" style="15" customWidth="1"/>
    <col min="11" max="11" width="10.7265625" style="5" customWidth="1"/>
    <col min="12" max="12" width="9.7265625" style="15" customWidth="1"/>
    <col min="13" max="13" width="10.7265625" style="5" customWidth="1"/>
    <col min="14" max="14" width="9.7265625" style="16" customWidth="1"/>
    <col min="15" max="15" width="10.7265625" style="7" customWidth="1"/>
    <col min="16" max="16" width="9.7265625" style="1" customWidth="1"/>
    <col min="17" max="17" width="10.7265625" style="1" customWidth="1"/>
    <col min="18" max="19" width="5" style="1"/>
    <col min="20" max="20" width="7.26953125" style="1" bestFit="1" customWidth="1"/>
    <col min="21" max="16384" width="5" style="1"/>
  </cols>
  <sheetData>
    <row r="1" spans="1:17" ht="69.75" customHeight="1">
      <c r="A1" s="156" t="s">
        <v>79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60"/>
      <c r="N1" s="160"/>
      <c r="O1" s="160"/>
      <c r="P1" s="102"/>
      <c r="Q1" s="3"/>
    </row>
    <row r="2" spans="1:17" ht="14.15" customHeight="1">
      <c r="A2" s="162" t="s">
        <v>20</v>
      </c>
      <c r="B2" s="162"/>
      <c r="C2" s="163"/>
      <c r="D2" s="48"/>
      <c r="E2" s="164" t="s">
        <v>22</v>
      </c>
      <c r="F2" s="164"/>
      <c r="G2" s="167" t="s">
        <v>23</v>
      </c>
      <c r="H2" s="167"/>
      <c r="I2" s="167"/>
      <c r="J2" s="167"/>
      <c r="K2" s="167"/>
      <c r="L2" s="167"/>
      <c r="M2" s="32"/>
      <c r="O2" s="2" t="s">
        <v>24</v>
      </c>
      <c r="P2" s="210" t="s">
        <v>80</v>
      </c>
      <c r="Q2" s="210"/>
    </row>
    <row r="3" spans="1:17" ht="23.15" customHeight="1">
      <c r="A3" s="165" t="s">
        <v>25</v>
      </c>
      <c r="B3" s="165"/>
      <c r="C3" s="166"/>
      <c r="D3" s="150"/>
      <c r="E3" s="7"/>
      <c r="F3" s="7"/>
      <c r="G3" s="168"/>
      <c r="H3" s="168"/>
      <c r="I3" s="168"/>
      <c r="J3" s="168"/>
      <c r="K3" s="168"/>
      <c r="L3" s="168"/>
      <c r="O3" s="2" t="s">
        <v>26</v>
      </c>
      <c r="P3" s="211"/>
      <c r="Q3" s="211"/>
    </row>
    <row r="4" spans="1:17" ht="14.15" customHeight="1">
      <c r="A4" s="202" t="s">
        <v>27</v>
      </c>
      <c r="B4" s="202"/>
      <c r="C4" s="203"/>
      <c r="D4" s="151"/>
      <c r="E4" s="3"/>
      <c r="F4" s="3"/>
      <c r="G4" s="169"/>
      <c r="H4" s="169"/>
      <c r="I4" s="169"/>
      <c r="J4" s="169"/>
      <c r="K4" s="169"/>
      <c r="L4" s="169"/>
      <c r="M4" s="8"/>
      <c r="O4" s="2" t="s">
        <v>28</v>
      </c>
      <c r="P4" s="212"/>
      <c r="Q4" s="212"/>
    </row>
    <row r="5" spans="1:17" s="4" customFormat="1" ht="27.75" customHeight="1">
      <c r="A5" s="87"/>
      <c r="B5" s="87"/>
      <c r="C5" s="88"/>
      <c r="D5" s="89"/>
      <c r="E5" s="88"/>
      <c r="F5" s="204" t="s">
        <v>29</v>
      </c>
      <c r="G5" s="205"/>
      <c r="H5" s="206" t="s">
        <v>30</v>
      </c>
      <c r="I5" s="207"/>
      <c r="J5" s="206" t="s">
        <v>31</v>
      </c>
      <c r="K5" s="207"/>
      <c r="L5" s="206" t="s">
        <v>32</v>
      </c>
      <c r="M5" s="207"/>
      <c r="N5" s="206" t="s">
        <v>33</v>
      </c>
      <c r="O5" s="207"/>
      <c r="P5" s="206" t="s">
        <v>34</v>
      </c>
      <c r="Q5" s="213"/>
    </row>
    <row r="6" spans="1:17" s="7" customFormat="1" ht="9.75" customHeight="1">
      <c r="A6" s="5"/>
      <c r="B6" s="5"/>
      <c r="C6" s="214" t="s">
        <v>35</v>
      </c>
      <c r="D6" s="214"/>
      <c r="E6" s="105" t="s">
        <v>36</v>
      </c>
      <c r="F6" s="108" t="s">
        <v>37</v>
      </c>
      <c r="G6" s="6" t="s">
        <v>38</v>
      </c>
      <c r="H6" s="108" t="s">
        <v>37</v>
      </c>
      <c r="I6" s="6" t="s">
        <v>38</v>
      </c>
      <c r="J6" s="108" t="s">
        <v>37</v>
      </c>
      <c r="K6" s="6" t="s">
        <v>38</v>
      </c>
      <c r="L6" s="108" t="s">
        <v>37</v>
      </c>
      <c r="M6" s="6" t="s">
        <v>38</v>
      </c>
      <c r="N6" s="108" t="s">
        <v>37</v>
      </c>
      <c r="O6" s="6" t="s">
        <v>38</v>
      </c>
      <c r="P6" s="108" t="s">
        <v>37</v>
      </c>
      <c r="Q6" s="110" t="s">
        <v>38</v>
      </c>
    </row>
    <row r="7" spans="1:17" s="7" customFormat="1" ht="10.15" customHeight="1">
      <c r="A7" s="5"/>
      <c r="B7" s="5"/>
      <c r="C7" s="208" t="s">
        <v>39</v>
      </c>
      <c r="D7" s="208"/>
      <c r="E7" s="106" t="s">
        <v>1</v>
      </c>
      <c r="F7" s="108" t="s">
        <v>40</v>
      </c>
      <c r="G7" s="6" t="s">
        <v>41</v>
      </c>
      <c r="H7" s="108" t="s">
        <v>40</v>
      </c>
      <c r="I7" s="6" t="s">
        <v>41</v>
      </c>
      <c r="J7" s="108" t="s">
        <v>40</v>
      </c>
      <c r="K7" s="6" t="s">
        <v>41</v>
      </c>
      <c r="L7" s="108" t="s">
        <v>40</v>
      </c>
      <c r="M7" s="6" t="s">
        <v>41</v>
      </c>
      <c r="N7" s="108" t="s">
        <v>40</v>
      </c>
      <c r="O7" s="6" t="s">
        <v>41</v>
      </c>
      <c r="P7" s="108" t="s">
        <v>40</v>
      </c>
      <c r="Q7" s="110" t="s">
        <v>41</v>
      </c>
    </row>
    <row r="8" spans="1:17" s="7" customFormat="1" ht="10.15" customHeight="1">
      <c r="A8" s="8"/>
      <c r="B8" s="8"/>
      <c r="C8" s="21"/>
      <c r="D8" s="22"/>
      <c r="E8" s="107" t="s">
        <v>42</v>
      </c>
      <c r="F8" s="109" t="s">
        <v>43</v>
      </c>
      <c r="G8" s="9" t="s">
        <v>44</v>
      </c>
      <c r="H8" s="109" t="s">
        <v>43</v>
      </c>
      <c r="I8" s="9" t="s">
        <v>44</v>
      </c>
      <c r="J8" s="109" t="s">
        <v>43</v>
      </c>
      <c r="K8" s="9" t="s">
        <v>44</v>
      </c>
      <c r="L8" s="109" t="s">
        <v>43</v>
      </c>
      <c r="M8" s="9" t="s">
        <v>44</v>
      </c>
      <c r="N8" s="109" t="s">
        <v>43</v>
      </c>
      <c r="O8" s="9" t="s">
        <v>44</v>
      </c>
      <c r="P8" s="109" t="s">
        <v>43</v>
      </c>
      <c r="Q8" s="10" t="s">
        <v>44</v>
      </c>
    </row>
    <row r="9" spans="1:17" s="11" customFormat="1" ht="16.5" customHeight="1">
      <c r="A9" s="140" t="s">
        <v>45</v>
      </c>
      <c r="B9" s="209" t="s">
        <v>81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</row>
    <row r="10" spans="1:17" ht="12.25" customHeight="1">
      <c r="A10" s="46" t="s">
        <v>47</v>
      </c>
      <c r="B10" s="190" t="s">
        <v>48</v>
      </c>
      <c r="C10" s="191"/>
      <c r="D10" s="192"/>
      <c r="E10" s="53"/>
      <c r="F10" s="122"/>
      <c r="G10" s="130"/>
      <c r="H10" s="122"/>
      <c r="I10" s="130"/>
      <c r="J10" s="122"/>
      <c r="K10" s="130"/>
      <c r="L10" s="122"/>
      <c r="M10" s="130"/>
      <c r="N10" s="122"/>
      <c r="O10" s="130"/>
      <c r="P10" s="122"/>
      <c r="Q10" s="131"/>
    </row>
    <row r="11" spans="1:17" ht="12.25" customHeight="1">
      <c r="A11" s="47" t="s">
        <v>49</v>
      </c>
      <c r="B11" s="193" t="s">
        <v>50</v>
      </c>
      <c r="C11" s="194"/>
      <c r="D11" s="195"/>
      <c r="E11" s="57"/>
      <c r="F11" s="124"/>
      <c r="G11" s="125"/>
      <c r="H11" s="124"/>
      <c r="I11" s="125"/>
      <c r="J11" s="124"/>
      <c r="K11" s="125"/>
      <c r="L11" s="124"/>
      <c r="M11" s="125"/>
      <c r="N11" s="124"/>
      <c r="O11" s="125"/>
      <c r="P11" s="124"/>
      <c r="Q11" s="132"/>
    </row>
    <row r="12" spans="1:17" ht="12.25" customHeight="1">
      <c r="A12" s="45"/>
      <c r="B12" s="185" t="s">
        <v>51</v>
      </c>
      <c r="C12" s="186"/>
      <c r="D12" s="187"/>
      <c r="E12" s="55">
        <v>15</v>
      </c>
      <c r="F12" s="126"/>
      <c r="G12" s="127">
        <f>$E12*F12</f>
        <v>0</v>
      </c>
      <c r="H12" s="126"/>
      <c r="I12" s="127">
        <f t="shared" ref="I12:I16" si="0">$E12*H12</f>
        <v>0</v>
      </c>
      <c r="J12" s="126"/>
      <c r="K12" s="127">
        <f t="shared" ref="K12:K16" si="1">$E12*J12</f>
        <v>0</v>
      </c>
      <c r="L12" s="126"/>
      <c r="M12" s="127">
        <f t="shared" ref="M12:M16" si="2">$E12*L12</f>
        <v>0</v>
      </c>
      <c r="N12" s="126"/>
      <c r="O12" s="127">
        <f t="shared" ref="O12:O16" si="3">$E12*N12</f>
        <v>0</v>
      </c>
      <c r="P12" s="126"/>
      <c r="Q12" s="133">
        <f t="shared" ref="Q12:Q16" si="4">$E12*P12</f>
        <v>0</v>
      </c>
    </row>
    <row r="13" spans="1:17" ht="12.25" customHeight="1">
      <c r="A13" s="45"/>
      <c r="B13" s="185" t="s">
        <v>52</v>
      </c>
      <c r="C13" s="186"/>
      <c r="D13" s="187"/>
      <c r="E13" s="55">
        <v>35</v>
      </c>
      <c r="F13" s="126"/>
      <c r="G13" s="127">
        <f t="shared" ref="G13:G16" si="5">$E13*F13</f>
        <v>0</v>
      </c>
      <c r="H13" s="126"/>
      <c r="I13" s="127">
        <f t="shared" si="0"/>
        <v>0</v>
      </c>
      <c r="J13" s="126"/>
      <c r="K13" s="127">
        <f t="shared" si="1"/>
        <v>0</v>
      </c>
      <c r="L13" s="126"/>
      <c r="M13" s="127">
        <f t="shared" si="2"/>
        <v>0</v>
      </c>
      <c r="N13" s="126"/>
      <c r="O13" s="127">
        <f t="shared" si="3"/>
        <v>0</v>
      </c>
      <c r="P13" s="126"/>
      <c r="Q13" s="133">
        <f t="shared" si="4"/>
        <v>0</v>
      </c>
    </row>
    <row r="14" spans="1:17" ht="12.25" customHeight="1">
      <c r="A14" s="45" t="s">
        <v>53</v>
      </c>
      <c r="B14" s="185" t="s">
        <v>54</v>
      </c>
      <c r="C14" s="186"/>
      <c r="D14" s="187"/>
      <c r="E14" s="55">
        <v>50</v>
      </c>
      <c r="F14" s="126"/>
      <c r="G14" s="127">
        <f t="shared" si="5"/>
        <v>0</v>
      </c>
      <c r="H14" s="126"/>
      <c r="I14" s="127">
        <f t="shared" si="0"/>
        <v>0</v>
      </c>
      <c r="J14" s="126"/>
      <c r="K14" s="127">
        <f t="shared" si="1"/>
        <v>0</v>
      </c>
      <c r="L14" s="126"/>
      <c r="M14" s="127">
        <f t="shared" si="2"/>
        <v>0</v>
      </c>
      <c r="N14" s="126"/>
      <c r="O14" s="127">
        <f t="shared" si="3"/>
        <v>0</v>
      </c>
      <c r="P14" s="126"/>
      <c r="Q14" s="133">
        <f t="shared" si="4"/>
        <v>0</v>
      </c>
    </row>
    <row r="15" spans="1:17" ht="12.25" customHeight="1">
      <c r="A15" s="45" t="s">
        <v>55</v>
      </c>
      <c r="B15" s="185" t="s">
        <v>56</v>
      </c>
      <c r="C15" s="186"/>
      <c r="D15" s="187"/>
      <c r="E15" s="57"/>
      <c r="F15" s="124"/>
      <c r="G15" s="125"/>
      <c r="H15" s="124"/>
      <c r="I15" s="125"/>
      <c r="J15" s="124"/>
      <c r="K15" s="125"/>
      <c r="L15" s="124"/>
      <c r="M15" s="125"/>
      <c r="N15" s="124"/>
      <c r="O15" s="125"/>
      <c r="P15" s="124"/>
      <c r="Q15" s="132"/>
    </row>
    <row r="16" spans="1:17" ht="12.25" customHeight="1">
      <c r="A16" s="101"/>
      <c r="B16" s="196" t="s">
        <v>64</v>
      </c>
      <c r="C16" s="197"/>
      <c r="D16" s="198"/>
      <c r="E16" s="58"/>
      <c r="F16" s="128"/>
      <c r="G16" s="127">
        <f t="shared" si="5"/>
        <v>0</v>
      </c>
      <c r="H16" s="128"/>
      <c r="I16" s="127">
        <f t="shared" si="0"/>
        <v>0</v>
      </c>
      <c r="J16" s="128"/>
      <c r="K16" s="127">
        <f t="shared" si="1"/>
        <v>0</v>
      </c>
      <c r="L16" s="128"/>
      <c r="M16" s="127">
        <f t="shared" si="2"/>
        <v>0</v>
      </c>
      <c r="N16" s="128"/>
      <c r="O16" s="127">
        <f t="shared" si="3"/>
        <v>0</v>
      </c>
      <c r="P16" s="128"/>
      <c r="Q16" s="133">
        <f t="shared" si="4"/>
        <v>0</v>
      </c>
    </row>
    <row r="17" spans="1:20" s="11" customFormat="1" ht="12.25" customHeight="1">
      <c r="A17" s="181" t="s">
        <v>58</v>
      </c>
      <c r="B17" s="181"/>
      <c r="C17" s="181"/>
      <c r="D17" s="215"/>
      <c r="E17" s="18">
        <f>SUM(E12:E16)</f>
        <v>100</v>
      </c>
      <c r="F17" s="111"/>
      <c r="G17" s="112">
        <f>SUM(G12:G16)</f>
        <v>0</v>
      </c>
      <c r="H17" s="111"/>
      <c r="I17" s="112">
        <f t="shared" ref="I17" si="6">SUM(I12:I16)</f>
        <v>0</v>
      </c>
      <c r="J17" s="111"/>
      <c r="K17" s="112">
        <f t="shared" ref="K17" si="7">SUM(K12:K16)</f>
        <v>0</v>
      </c>
      <c r="L17" s="111"/>
      <c r="M17" s="112">
        <f t="shared" ref="M17" si="8">SUM(M12:M16)</f>
        <v>0</v>
      </c>
      <c r="N17" s="111"/>
      <c r="O17" s="112">
        <f t="shared" ref="O17" si="9">SUM(O12:O16)</f>
        <v>0</v>
      </c>
      <c r="P17" s="111"/>
      <c r="Q17" s="135">
        <f t="shared" ref="Q17" si="10">SUM(Q12:Q16)</f>
        <v>0</v>
      </c>
    </row>
    <row r="18" spans="1:20" s="11" customFormat="1" ht="12.25" customHeight="1">
      <c r="A18" s="46" t="s">
        <v>59</v>
      </c>
      <c r="B18" s="190" t="s">
        <v>60</v>
      </c>
      <c r="C18" s="191"/>
      <c r="D18" s="192"/>
      <c r="E18" s="53"/>
      <c r="F18" s="122"/>
      <c r="G18" s="123"/>
      <c r="H18" s="122"/>
      <c r="I18" s="123"/>
      <c r="J18" s="122"/>
      <c r="K18" s="123"/>
      <c r="L18" s="122"/>
      <c r="M18" s="123"/>
      <c r="N18" s="122"/>
      <c r="O18" s="123"/>
      <c r="P18" s="122"/>
      <c r="Q18" s="136"/>
    </row>
    <row r="19" spans="1:20" s="11" customFormat="1" ht="12.25" customHeight="1">
      <c r="A19" s="47" t="s">
        <v>61</v>
      </c>
      <c r="B19" s="193" t="s">
        <v>50</v>
      </c>
      <c r="C19" s="194"/>
      <c r="D19" s="195"/>
      <c r="E19" s="57"/>
      <c r="F19" s="124"/>
      <c r="G19" s="125"/>
      <c r="H19" s="124"/>
      <c r="I19" s="125"/>
      <c r="J19" s="124"/>
      <c r="K19" s="125"/>
      <c r="L19" s="124"/>
      <c r="M19" s="125"/>
      <c r="N19" s="124"/>
      <c r="O19" s="125"/>
      <c r="P19" s="124"/>
      <c r="Q19" s="132"/>
    </row>
    <row r="20" spans="1:20" s="11" customFormat="1" ht="12.25" customHeight="1">
      <c r="A20" s="45"/>
      <c r="B20" s="185" t="s">
        <v>51</v>
      </c>
      <c r="C20" s="186"/>
      <c r="D20" s="187"/>
      <c r="E20" s="55"/>
      <c r="F20" s="126"/>
      <c r="G20" s="127">
        <f>+$E$20*F20</f>
        <v>0</v>
      </c>
      <c r="H20" s="126"/>
      <c r="I20" s="127">
        <f t="shared" ref="I20" si="11">+$E$20*H20</f>
        <v>0</v>
      </c>
      <c r="J20" s="126"/>
      <c r="K20" s="127">
        <f t="shared" ref="K20" si="12">+$E$20*J20</f>
        <v>0</v>
      </c>
      <c r="L20" s="126"/>
      <c r="M20" s="127">
        <f t="shared" ref="M20" si="13">+$E$20*L20</f>
        <v>0</v>
      </c>
      <c r="N20" s="126"/>
      <c r="O20" s="127">
        <f t="shared" ref="O20" si="14">+$E$20*N20</f>
        <v>0</v>
      </c>
      <c r="P20" s="126"/>
      <c r="Q20" s="133">
        <f t="shared" ref="Q20" si="15">+$E$20*P20</f>
        <v>0</v>
      </c>
    </row>
    <row r="21" spans="1:20" s="11" customFormat="1" ht="12.25" customHeight="1">
      <c r="A21" s="45"/>
      <c r="B21" s="185" t="s">
        <v>52</v>
      </c>
      <c r="C21" s="186"/>
      <c r="D21" s="187"/>
      <c r="E21" s="55"/>
      <c r="F21" s="126"/>
      <c r="G21" s="127">
        <f>+$E$21*F21</f>
        <v>0</v>
      </c>
      <c r="H21" s="126"/>
      <c r="I21" s="127">
        <f t="shared" ref="I21" si="16">+$E$21*H21</f>
        <v>0</v>
      </c>
      <c r="J21" s="126"/>
      <c r="K21" s="127">
        <f t="shared" ref="K21" si="17">+$E$21*J21</f>
        <v>0</v>
      </c>
      <c r="L21" s="126"/>
      <c r="M21" s="127">
        <f t="shared" ref="M21" si="18">+$E$21*L21</f>
        <v>0</v>
      </c>
      <c r="N21" s="126"/>
      <c r="O21" s="127">
        <f t="shared" ref="O21" si="19">+$E$21*N21</f>
        <v>0</v>
      </c>
      <c r="P21" s="126"/>
      <c r="Q21" s="133">
        <f t="shared" ref="Q21" si="20">+$E$21*P21</f>
        <v>0</v>
      </c>
    </row>
    <row r="22" spans="1:20" s="11" customFormat="1" ht="12.25" customHeight="1">
      <c r="A22" s="45" t="s">
        <v>62</v>
      </c>
      <c r="B22" s="185" t="s">
        <v>54</v>
      </c>
      <c r="C22" s="186"/>
      <c r="D22" s="187"/>
      <c r="E22" s="55"/>
      <c r="F22" s="126"/>
      <c r="G22" s="127">
        <f>+$E$22*F22</f>
        <v>0</v>
      </c>
      <c r="H22" s="126"/>
      <c r="I22" s="127">
        <f t="shared" ref="I22" si="21">+$E$22*H22</f>
        <v>0</v>
      </c>
      <c r="J22" s="126"/>
      <c r="K22" s="127">
        <f t="shared" ref="K22" si="22">+$E$22*J22</f>
        <v>0</v>
      </c>
      <c r="L22" s="126"/>
      <c r="M22" s="127">
        <f t="shared" ref="M22" si="23">+$E$22*L22</f>
        <v>0</v>
      </c>
      <c r="N22" s="126"/>
      <c r="O22" s="127">
        <f t="shared" ref="O22" si="24">+$E$22*N22</f>
        <v>0</v>
      </c>
      <c r="P22" s="126"/>
      <c r="Q22" s="133">
        <f t="shared" ref="Q22" si="25">+$E$22*P22</f>
        <v>0</v>
      </c>
    </row>
    <row r="23" spans="1:20" s="11" customFormat="1" ht="12.25" customHeight="1">
      <c r="A23" s="45" t="s">
        <v>63</v>
      </c>
      <c r="B23" s="185" t="s">
        <v>56</v>
      </c>
      <c r="C23" s="186"/>
      <c r="D23" s="187"/>
      <c r="E23" s="57"/>
      <c r="F23" s="124"/>
      <c r="G23" s="125"/>
      <c r="H23" s="124"/>
      <c r="I23" s="125"/>
      <c r="J23" s="124"/>
      <c r="K23" s="125"/>
      <c r="L23" s="124"/>
      <c r="M23" s="125"/>
      <c r="N23" s="124"/>
      <c r="O23" s="125"/>
      <c r="P23" s="124"/>
      <c r="Q23" s="132"/>
    </row>
    <row r="24" spans="1:20" ht="12.5">
      <c r="A24" s="101"/>
      <c r="B24" s="196" t="s">
        <v>64</v>
      </c>
      <c r="C24" s="197"/>
      <c r="D24" s="198"/>
      <c r="E24" s="58"/>
      <c r="F24" s="128"/>
      <c r="G24" s="129">
        <f>+$E$24*F24</f>
        <v>0</v>
      </c>
      <c r="H24" s="128"/>
      <c r="I24" s="129">
        <f t="shared" ref="I24" si="26">+$E$24*H24</f>
        <v>0</v>
      </c>
      <c r="J24" s="128"/>
      <c r="K24" s="129">
        <f t="shared" ref="K24" si="27">+$E$24*J24</f>
        <v>0</v>
      </c>
      <c r="L24" s="128"/>
      <c r="M24" s="129">
        <f t="shared" ref="M24" si="28">+$E$24*L24</f>
        <v>0</v>
      </c>
      <c r="N24" s="128"/>
      <c r="O24" s="129">
        <f t="shared" ref="O24" si="29">+$E$24*N24</f>
        <v>0</v>
      </c>
      <c r="P24" s="128"/>
      <c r="Q24" s="134">
        <f t="shared" ref="Q24" si="30">+$E$24*P24</f>
        <v>0</v>
      </c>
      <c r="T24" s="33"/>
    </row>
    <row r="25" spans="1:20" s="11" customFormat="1" ht="12.25" customHeight="1">
      <c r="A25" s="181" t="s">
        <v>65</v>
      </c>
      <c r="B25" s="181"/>
      <c r="C25" s="181"/>
      <c r="D25" s="181"/>
      <c r="E25" s="39">
        <f>SUM(E20:E24)</f>
        <v>0</v>
      </c>
      <c r="F25" s="111"/>
      <c r="G25" s="112">
        <f>SUM(G20:G24)</f>
        <v>0</v>
      </c>
      <c r="H25" s="111"/>
      <c r="I25" s="112">
        <f t="shared" ref="I25" si="31">SUM(I20:I24)</f>
        <v>0</v>
      </c>
      <c r="J25" s="111"/>
      <c r="K25" s="112">
        <f t="shared" ref="K25" si="32">SUM(K20:K24)</f>
        <v>0</v>
      </c>
      <c r="L25" s="111"/>
      <c r="M25" s="112">
        <f t="shared" ref="M25" si="33">SUM(M20:M24)</f>
        <v>0</v>
      </c>
      <c r="N25" s="111"/>
      <c r="O25" s="112">
        <f t="shared" ref="O25" si="34">SUM(O20:O24)</f>
        <v>0</v>
      </c>
      <c r="P25" s="111"/>
      <c r="Q25" s="135">
        <f t="shared" ref="Q25" si="35">SUM(Q20:Q24)</f>
        <v>0</v>
      </c>
    </row>
    <row r="26" spans="1:20" s="11" customFormat="1" ht="12.25" customHeight="1">
      <c r="A26" s="181" t="s">
        <v>82</v>
      </c>
      <c r="B26" s="181"/>
      <c r="C26" s="181"/>
      <c r="D26" s="181"/>
      <c r="E26" s="39">
        <f>SUM(E17+E25)</f>
        <v>100</v>
      </c>
      <c r="F26" s="111"/>
      <c r="G26" s="112">
        <f>SUM(G17+G25)</f>
        <v>0</v>
      </c>
      <c r="H26" s="111"/>
      <c r="I26" s="112">
        <f t="shared" ref="I26" si="36">SUM(I17+I25)</f>
        <v>0</v>
      </c>
      <c r="J26" s="111"/>
      <c r="K26" s="112">
        <f t="shared" ref="K26" si="37">SUM(K17+K25)</f>
        <v>0</v>
      </c>
      <c r="L26" s="111"/>
      <c r="M26" s="112">
        <f t="shared" ref="M26" si="38">SUM(M17+M25)</f>
        <v>0</v>
      </c>
      <c r="N26" s="111"/>
      <c r="O26" s="112">
        <f t="shared" ref="O26" si="39">SUM(O17+O25)</f>
        <v>0</v>
      </c>
      <c r="P26" s="111"/>
      <c r="Q26" s="135">
        <f t="shared" ref="Q26" si="40">SUM(Q17+Q25)</f>
        <v>0</v>
      </c>
      <c r="T26" s="34"/>
    </row>
    <row r="27" spans="1:20" s="11" customFormat="1" ht="16.5" customHeight="1">
      <c r="A27" s="140" t="s">
        <v>83</v>
      </c>
      <c r="B27" s="209" t="s">
        <v>84</v>
      </c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</row>
    <row r="28" spans="1:20" s="7" customFormat="1" ht="12.25" customHeight="1">
      <c r="A28" s="141" t="s">
        <v>85</v>
      </c>
      <c r="B28" s="219" t="s">
        <v>86</v>
      </c>
      <c r="C28" s="220"/>
      <c r="D28" s="221"/>
      <c r="E28" s="116"/>
      <c r="F28" s="117"/>
      <c r="G28" s="118">
        <f>+$E$28*F28</f>
        <v>0</v>
      </c>
      <c r="H28" s="117"/>
      <c r="I28" s="118">
        <f t="shared" ref="I28" si="41">+$E$28*H28</f>
        <v>0</v>
      </c>
      <c r="J28" s="117"/>
      <c r="K28" s="118">
        <f t="shared" ref="K28" si="42">+$E$28*J28</f>
        <v>0</v>
      </c>
      <c r="L28" s="117"/>
      <c r="M28" s="118">
        <f t="shared" ref="M28" si="43">+$E$28*L28</f>
        <v>0</v>
      </c>
      <c r="N28" s="117"/>
      <c r="O28" s="118">
        <f t="shared" ref="O28" si="44">+$E$28*N28</f>
        <v>0</v>
      </c>
      <c r="P28" s="117"/>
      <c r="Q28" s="137">
        <f t="shared" ref="Q28" si="45">+$E$28*P28</f>
        <v>0</v>
      </c>
    </row>
    <row r="29" spans="1:20" s="7" customFormat="1" ht="12.25" customHeight="1">
      <c r="A29" s="142" t="s">
        <v>87</v>
      </c>
      <c r="B29" s="222"/>
      <c r="C29" s="223"/>
      <c r="D29" s="223"/>
      <c r="E29" s="56"/>
      <c r="F29" s="119"/>
      <c r="G29" s="75">
        <f>+$E$29*F29</f>
        <v>0</v>
      </c>
      <c r="H29" s="119"/>
      <c r="I29" s="75">
        <f t="shared" ref="I29" si="46">+$E$29*H29</f>
        <v>0</v>
      </c>
      <c r="J29" s="119"/>
      <c r="K29" s="75">
        <f t="shared" ref="K29" si="47">+$E$29*J29</f>
        <v>0</v>
      </c>
      <c r="L29" s="119"/>
      <c r="M29" s="75">
        <f t="shared" ref="M29" si="48">+$E$29*L29</f>
        <v>0</v>
      </c>
      <c r="N29" s="119"/>
      <c r="O29" s="75">
        <f t="shared" ref="O29" si="49">+$E$29*N29</f>
        <v>0</v>
      </c>
      <c r="P29" s="119"/>
      <c r="Q29" s="96">
        <f t="shared" ref="Q29" si="50">+$E$29*P29</f>
        <v>0</v>
      </c>
    </row>
    <row r="30" spans="1:20" s="7" customFormat="1" ht="12.25" customHeight="1">
      <c r="A30" s="142" t="s">
        <v>88</v>
      </c>
      <c r="B30" s="222"/>
      <c r="C30" s="223"/>
      <c r="D30" s="223"/>
      <c r="E30" s="56"/>
      <c r="F30" s="119"/>
      <c r="G30" s="75">
        <f>+$E$30*F30</f>
        <v>0</v>
      </c>
      <c r="H30" s="119"/>
      <c r="I30" s="75">
        <f t="shared" ref="I30" si="51">+$E$30*H30</f>
        <v>0</v>
      </c>
      <c r="J30" s="119"/>
      <c r="K30" s="75">
        <f t="shared" ref="K30" si="52">+$E$30*J30</f>
        <v>0</v>
      </c>
      <c r="L30" s="119"/>
      <c r="M30" s="75">
        <f t="shared" ref="M30" si="53">+$E$30*L30</f>
        <v>0</v>
      </c>
      <c r="N30" s="119"/>
      <c r="O30" s="75">
        <f t="shared" ref="O30" si="54">+$E$30*N30</f>
        <v>0</v>
      </c>
      <c r="P30" s="119"/>
      <c r="Q30" s="96">
        <f t="shared" ref="Q30" si="55">+$E$30*P30</f>
        <v>0</v>
      </c>
    </row>
    <row r="31" spans="1:20" s="7" customFormat="1" ht="12.25" customHeight="1">
      <c r="A31" s="142" t="s">
        <v>89</v>
      </c>
      <c r="B31" s="222"/>
      <c r="C31" s="223"/>
      <c r="D31" s="223"/>
      <c r="E31" s="56"/>
      <c r="F31" s="119"/>
      <c r="G31" s="75">
        <f>+$E$31*F31</f>
        <v>0</v>
      </c>
      <c r="H31" s="119"/>
      <c r="I31" s="75">
        <f t="shared" ref="I31" si="56">+$E$31*H31</f>
        <v>0</v>
      </c>
      <c r="J31" s="119"/>
      <c r="K31" s="75">
        <f t="shared" ref="K31" si="57">+$E$31*J31</f>
        <v>0</v>
      </c>
      <c r="L31" s="119"/>
      <c r="M31" s="75">
        <f t="shared" ref="M31" si="58">+$E$31*L31</f>
        <v>0</v>
      </c>
      <c r="N31" s="119"/>
      <c r="O31" s="75">
        <f t="shared" ref="O31" si="59">+$E$31*N31</f>
        <v>0</v>
      </c>
      <c r="P31" s="119"/>
      <c r="Q31" s="96">
        <f t="shared" ref="Q31" si="60">+$E$31*P31</f>
        <v>0</v>
      </c>
    </row>
    <row r="32" spans="1:20" s="7" customFormat="1" ht="12.25" customHeight="1">
      <c r="A32" s="143" t="s">
        <v>90</v>
      </c>
      <c r="B32" s="224"/>
      <c r="C32" s="225"/>
      <c r="D32" s="226"/>
      <c r="E32" s="59"/>
      <c r="F32" s="120"/>
      <c r="G32" s="121">
        <f>+$E$32*F32</f>
        <v>0</v>
      </c>
      <c r="H32" s="120"/>
      <c r="I32" s="121">
        <f t="shared" ref="I32" si="61">+$E$32*H32</f>
        <v>0</v>
      </c>
      <c r="J32" s="120"/>
      <c r="K32" s="121">
        <f t="shared" ref="K32" si="62">+$E$32*J32</f>
        <v>0</v>
      </c>
      <c r="L32" s="120"/>
      <c r="M32" s="121">
        <f t="shared" ref="M32" si="63">+$E$32*L32</f>
        <v>0</v>
      </c>
      <c r="N32" s="120"/>
      <c r="O32" s="121">
        <f t="shared" ref="O32" si="64">+$E$32*N32</f>
        <v>0</v>
      </c>
      <c r="P32" s="120"/>
      <c r="Q32" s="138">
        <f t="shared" ref="Q32" si="65">+$E$32*P32</f>
        <v>0</v>
      </c>
    </row>
    <row r="33" spans="1:17" s="7" customFormat="1" ht="12.25" customHeight="1">
      <c r="A33" s="181" t="s">
        <v>91</v>
      </c>
      <c r="B33" s="181"/>
      <c r="C33" s="181"/>
      <c r="D33" s="215"/>
      <c r="E33" s="39">
        <f>SUM(E28:E32)</f>
        <v>0</v>
      </c>
      <c r="F33" s="113"/>
      <c r="G33" s="72">
        <f>SUM(G28:G32)</f>
        <v>0</v>
      </c>
      <c r="H33" s="113"/>
      <c r="I33" s="72">
        <f t="shared" ref="I33" si="66">SUM(I28:I32)</f>
        <v>0</v>
      </c>
      <c r="J33" s="113"/>
      <c r="K33" s="72">
        <f t="shared" ref="K33" si="67">SUM(K28:K32)</f>
        <v>0</v>
      </c>
      <c r="L33" s="113"/>
      <c r="M33" s="72">
        <f t="shared" ref="M33" si="68">SUM(M28:M32)</f>
        <v>0</v>
      </c>
      <c r="N33" s="113"/>
      <c r="O33" s="72">
        <f t="shared" ref="O33" si="69">SUM(O28:O32)</f>
        <v>0</v>
      </c>
      <c r="P33" s="113"/>
      <c r="Q33" s="93">
        <f t="shared" ref="Q33" si="70">SUM(Q28:Q32)</f>
        <v>0</v>
      </c>
    </row>
    <row r="34" spans="1:17" s="11" customFormat="1" ht="12.25" customHeight="1">
      <c r="A34" s="146"/>
      <c r="B34" s="199" t="s">
        <v>92</v>
      </c>
      <c r="C34" s="200"/>
      <c r="D34" s="201"/>
      <c r="E34" s="39">
        <f>+E33+E26</f>
        <v>100</v>
      </c>
      <c r="F34" s="113"/>
      <c r="G34" s="72">
        <f>G26+G33</f>
        <v>0</v>
      </c>
      <c r="H34" s="113"/>
      <c r="I34" s="72">
        <f t="shared" ref="I34" si="71">I26+I33</f>
        <v>0</v>
      </c>
      <c r="J34" s="113"/>
      <c r="K34" s="72">
        <f t="shared" ref="K34" si="72">K26+K33</f>
        <v>0</v>
      </c>
      <c r="L34" s="113"/>
      <c r="M34" s="72">
        <f t="shared" ref="M34" si="73">M26+M33</f>
        <v>0</v>
      </c>
      <c r="N34" s="113"/>
      <c r="O34" s="72">
        <f t="shared" ref="O34" si="74">O26+O33</f>
        <v>0</v>
      </c>
      <c r="P34" s="113"/>
      <c r="Q34" s="93">
        <f t="shared" ref="Q34" si="75">Q26+Q33</f>
        <v>0</v>
      </c>
    </row>
    <row r="35" spans="1:17" s="11" customFormat="1" ht="12.25" customHeight="1">
      <c r="A35" s="147"/>
      <c r="B35" s="193" t="s">
        <v>67</v>
      </c>
      <c r="C35" s="194"/>
      <c r="D35" s="195"/>
      <c r="E35" s="20"/>
      <c r="F35" s="114"/>
      <c r="G35" s="76">
        <f>+G34/1000</f>
        <v>0</v>
      </c>
      <c r="H35" s="114"/>
      <c r="I35" s="76">
        <f t="shared" ref="I35" si="76">+I34/1000</f>
        <v>0</v>
      </c>
      <c r="J35" s="114"/>
      <c r="K35" s="76">
        <f t="shared" ref="K35" si="77">+K34/1000</f>
        <v>0</v>
      </c>
      <c r="L35" s="114"/>
      <c r="M35" s="76">
        <f t="shared" ref="M35" si="78">+M34/1000</f>
        <v>0</v>
      </c>
      <c r="N35" s="114"/>
      <c r="O35" s="76">
        <f t="shared" ref="O35" si="79">+O34/1000</f>
        <v>0</v>
      </c>
      <c r="P35" s="114"/>
      <c r="Q35" s="97">
        <f t="shared" ref="Q35" si="80">+Q34/1000</f>
        <v>0</v>
      </c>
    </row>
    <row r="36" spans="1:17" ht="12.25" customHeight="1">
      <c r="A36" s="83" t="s">
        <v>68</v>
      </c>
      <c r="B36" s="216" t="s">
        <v>69</v>
      </c>
      <c r="C36" s="217"/>
      <c r="D36" s="218"/>
      <c r="E36" s="20"/>
      <c r="F36" s="114"/>
      <c r="G36" s="38"/>
      <c r="H36" s="114"/>
      <c r="I36" s="38"/>
      <c r="J36" s="114"/>
      <c r="K36" s="38"/>
      <c r="L36" s="114"/>
      <c r="M36" s="38"/>
      <c r="N36" s="114"/>
      <c r="O36" s="38"/>
      <c r="P36" s="114"/>
      <c r="Q36" s="145"/>
    </row>
    <row r="37" spans="1:17" ht="12.25" customHeight="1">
      <c r="A37" s="148"/>
      <c r="B37" s="227" t="s">
        <v>70</v>
      </c>
      <c r="C37" s="228"/>
      <c r="D37" s="229"/>
      <c r="E37" s="20"/>
      <c r="F37" s="113"/>
      <c r="G37" s="76" t="str">
        <f>IF(G36=0," ",(G34/$E$47*0.7)+($E$48/G36*0.3))</f>
        <v xml:space="preserve"> </v>
      </c>
      <c r="H37" s="113"/>
      <c r="I37" s="76" t="str">
        <f t="shared" ref="I37" si="81">IF(I36=0," ",(I34/$E$47*0.7)+($E$48/I36*0.3))</f>
        <v xml:space="preserve"> </v>
      </c>
      <c r="J37" s="113"/>
      <c r="K37" s="76" t="str">
        <f t="shared" ref="K37" si="82">IF(K36=0," ",(K34/$E$47*0.7)+($E$48/K36*0.3))</f>
        <v xml:space="preserve"> </v>
      </c>
      <c r="L37" s="113"/>
      <c r="M37" s="76" t="str">
        <f t="shared" ref="M37" si="83">IF(M36=0," ",(M34/$E$47*0.7)+($E$48/M36*0.3))</f>
        <v xml:space="preserve"> </v>
      </c>
      <c r="N37" s="113"/>
      <c r="O37" s="76" t="str">
        <f t="shared" ref="O37" si="84">IF(O36=0," ",(O34/$E$47*0.7)+($E$48/O36*0.3))</f>
        <v xml:space="preserve"> </v>
      </c>
      <c r="P37" s="113"/>
      <c r="Q37" s="97" t="str">
        <f t="shared" ref="Q37" si="85">IF(Q36=0," ",(Q34/$E$47*0.7)+($E$48/Q36*0.3))</f>
        <v xml:space="preserve"> </v>
      </c>
    </row>
    <row r="38" spans="1:17" ht="12.25" customHeight="1">
      <c r="A38" s="17"/>
      <c r="B38" s="189" t="s">
        <v>93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</row>
    <row r="39" spans="1:17" ht="12.25" customHeight="1">
      <c r="A39" s="181" t="s">
        <v>72</v>
      </c>
      <c r="B39" s="181"/>
      <c r="C39" s="181"/>
      <c r="D39" s="181"/>
      <c r="E39" s="20"/>
      <c r="F39" s="113"/>
      <c r="G39" s="144"/>
      <c r="H39" s="113"/>
      <c r="I39" s="144"/>
      <c r="J39" s="113"/>
      <c r="K39" s="144"/>
      <c r="L39" s="113"/>
      <c r="M39" s="144"/>
      <c r="N39" s="113"/>
      <c r="O39" s="144"/>
      <c r="P39" s="113"/>
      <c r="Q39" s="144"/>
    </row>
    <row r="40" spans="1:17" ht="12.25" hidden="1" customHeight="1">
      <c r="A40" s="230" t="s">
        <v>73</v>
      </c>
      <c r="B40" s="230"/>
      <c r="C40" s="230"/>
      <c r="D40" s="231"/>
      <c r="E40" s="20"/>
      <c r="F40" s="113"/>
      <c r="G40" s="115" t="e">
        <f>_xlfn.RANK.EQ(G37,$G$37:$Q$37,0)</f>
        <v>#VALUE!</v>
      </c>
      <c r="H40" s="113"/>
      <c r="I40" s="115" t="e">
        <f t="shared" ref="I40" si="86">_xlfn.RANK.EQ(I37,$G$37:$Q$37,0)</f>
        <v>#VALUE!</v>
      </c>
      <c r="J40" s="113"/>
      <c r="K40" s="115" t="e">
        <f t="shared" ref="K40" si="87">_xlfn.RANK.EQ(K37,$G$37:$Q$37,0)</f>
        <v>#VALUE!</v>
      </c>
      <c r="L40" s="113"/>
      <c r="M40" s="115" t="e">
        <f t="shared" ref="M40" si="88">_xlfn.RANK.EQ(M37,$G$37:$Q$37,0)</f>
        <v>#VALUE!</v>
      </c>
      <c r="N40" s="113"/>
      <c r="O40" s="115" t="e">
        <f t="shared" ref="O40" si="89">_xlfn.RANK.EQ(O37,$G$37:$Q$37,0)</f>
        <v>#VALUE!</v>
      </c>
      <c r="P40" s="113"/>
      <c r="Q40" s="139" t="e">
        <f t="shared" ref="Q40" si="90">_xlfn.RANK.EQ(Q37,$G$37:$Q$37,0)</f>
        <v>#VALUE!</v>
      </c>
    </row>
    <row r="41" spans="1:17" ht="12.25" customHeight="1">
      <c r="A41" s="172" t="s">
        <v>74</v>
      </c>
      <c r="B41" s="172"/>
      <c r="C41" s="172"/>
      <c r="D41" s="172"/>
      <c r="E41" s="20"/>
      <c r="F41" s="114"/>
      <c r="G41" s="115" t="str">
        <f>IFERROR(G40,"")</f>
        <v/>
      </c>
      <c r="H41" s="114"/>
      <c r="I41" s="115" t="str">
        <f t="shared" ref="I41" si="91">IFERROR(I40,"")</f>
        <v/>
      </c>
      <c r="J41" s="114"/>
      <c r="K41" s="115" t="str">
        <f t="shared" ref="K41" si="92">IFERROR(K40,"")</f>
        <v/>
      </c>
      <c r="L41" s="114"/>
      <c r="M41" s="115" t="str">
        <f t="shared" ref="M41" si="93">IFERROR(M40,"")</f>
        <v/>
      </c>
      <c r="N41" s="114"/>
      <c r="O41" s="115" t="str">
        <f t="shared" ref="O41" si="94">IFERROR(O40,"")</f>
        <v/>
      </c>
      <c r="P41" s="114"/>
      <c r="Q41" s="139" t="str">
        <f t="shared" ref="Q41" si="95">IFERROR(Q40,"")</f>
        <v/>
      </c>
    </row>
    <row r="42" spans="1:17" ht="37.5" customHeight="1">
      <c r="A42" s="5"/>
      <c r="B42" s="5"/>
      <c r="C42" s="36"/>
      <c r="D42" s="37"/>
      <c r="E42" s="5"/>
      <c r="P42" s="7"/>
      <c r="Q42" s="7"/>
    </row>
    <row r="43" spans="1:17" ht="22.75" customHeight="1">
      <c r="A43" s="173" t="s">
        <v>75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7"/>
      <c r="Q43" s="7"/>
    </row>
    <row r="44" spans="1:17" s="7" customFormat="1" ht="37.5" customHeight="1">
      <c r="A44" s="175"/>
      <c r="B44" s="175"/>
      <c r="C44" s="175"/>
      <c r="D44" s="5"/>
      <c r="E44" s="43"/>
      <c r="F44" s="43"/>
      <c r="G44" s="43"/>
      <c r="H44" s="43"/>
      <c r="I44" s="179"/>
      <c r="J44" s="179"/>
      <c r="K44" s="179"/>
      <c r="L44" s="179"/>
      <c r="M44" s="179"/>
      <c r="N44" s="179"/>
    </row>
    <row r="45" spans="1:17" s="7" customFormat="1" ht="12.25" customHeight="1">
      <c r="A45" s="44"/>
      <c r="B45" s="149"/>
      <c r="C45" s="37"/>
      <c r="D45" s="5"/>
      <c r="E45" s="43"/>
      <c r="F45" s="43"/>
      <c r="G45" s="43"/>
      <c r="H45" s="43"/>
      <c r="I45" s="180" t="s">
        <v>76</v>
      </c>
      <c r="J45" s="180"/>
      <c r="K45" s="180"/>
      <c r="L45" s="180"/>
      <c r="M45" s="180"/>
      <c r="N45" s="180"/>
    </row>
    <row r="47" spans="1:17" ht="10.15" hidden="1" customHeight="1">
      <c r="E47" s="23">
        <f>MAX(G34:Q34)</f>
        <v>0</v>
      </c>
    </row>
    <row r="48" spans="1:17" ht="10.15" hidden="1" customHeight="1">
      <c r="E48" s="24">
        <f>MIN(G36:Q36)</f>
        <v>0</v>
      </c>
    </row>
    <row r="49" ht="10.15" hidden="1" customHeight="1"/>
    <row r="50" ht="10.15" hidden="1" customHeight="1"/>
    <row r="51" ht="10.15" hidden="1" customHeight="1"/>
  </sheetData>
  <sheetProtection algorithmName="SHA-512" hashValue="WW57A6nO5oDg15HXGvnC/kjbFcBJ4lqfounPbPSdZprOhJf8HbB+ac/XUmmoi5/r8gknqJeYbjFDDf5/40bFwA==" saltValue="wO+3jcpLRDYbSuSq/h8how==" spinCount="100000" sheet="1" selectLockedCells="1"/>
  <protectedRanges>
    <protectedRange sqref="D2" name="Allgemeine Daten 1_1_1"/>
  </protectedRanges>
  <mergeCells count="55">
    <mergeCell ref="A26:D26"/>
    <mergeCell ref="B13:D13"/>
    <mergeCell ref="B14:D14"/>
    <mergeCell ref="B15:D15"/>
    <mergeCell ref="A17:D17"/>
    <mergeCell ref="B18:D18"/>
    <mergeCell ref="B19:D19"/>
    <mergeCell ref="B20:D20"/>
    <mergeCell ref="B21:D21"/>
    <mergeCell ref="B22:D22"/>
    <mergeCell ref="A25:D25"/>
    <mergeCell ref="P2:Q2"/>
    <mergeCell ref="P3:Q3"/>
    <mergeCell ref="P4:Q4"/>
    <mergeCell ref="B16:D16"/>
    <mergeCell ref="B24:D24"/>
    <mergeCell ref="B10:D10"/>
    <mergeCell ref="B11:D11"/>
    <mergeCell ref="N5:O5"/>
    <mergeCell ref="P5:Q5"/>
    <mergeCell ref="H5:I5"/>
    <mergeCell ref="B23:D23"/>
    <mergeCell ref="B12:D12"/>
    <mergeCell ref="F5:G5"/>
    <mergeCell ref="B9:Q9"/>
    <mergeCell ref="J5:K5"/>
    <mergeCell ref="L5:M5"/>
    <mergeCell ref="B38:Q38"/>
    <mergeCell ref="A39:D39"/>
    <mergeCell ref="A41:D41"/>
    <mergeCell ref="A43:O43"/>
    <mergeCell ref="A40:D40"/>
    <mergeCell ref="C6:D6"/>
    <mergeCell ref="C7:D7"/>
    <mergeCell ref="A44:C44"/>
    <mergeCell ref="I44:N44"/>
    <mergeCell ref="I45:N45"/>
    <mergeCell ref="B27:Q27"/>
    <mergeCell ref="A33:D33"/>
    <mergeCell ref="B34:D34"/>
    <mergeCell ref="B35:D35"/>
    <mergeCell ref="B36:D36"/>
    <mergeCell ref="B28:D28"/>
    <mergeCell ref="B29:D29"/>
    <mergeCell ref="B30:D30"/>
    <mergeCell ref="B31:D31"/>
    <mergeCell ref="B32:D32"/>
    <mergeCell ref="B37:D37"/>
    <mergeCell ref="A1:L1"/>
    <mergeCell ref="M1:O1"/>
    <mergeCell ref="A2:C2"/>
    <mergeCell ref="E2:F2"/>
    <mergeCell ref="G2:L4"/>
    <mergeCell ref="A3:C3"/>
    <mergeCell ref="A4:C4"/>
  </mergeCells>
  <conditionalFormatting sqref="E34">
    <cfRule type="cellIs" dxfId="0" priority="1" operator="notEqual">
      <formula>100</formula>
    </cfRule>
  </conditionalFormatting>
  <dataValidations count="2">
    <dataValidation type="whole" allowBlank="1" showInputMessage="1" showErrorMessage="1" sqref="E10:E16 E18:E24 G39:G41 K39:K41 M39:M41 O39:O41 Q39:Q41 I39:I41" xr:uid="{00000000-0002-0000-0300-000000000000}">
      <formula1>0</formula1>
      <formula2>100</formula2>
    </dataValidation>
    <dataValidation type="decimal" allowBlank="1" showInputMessage="1" showErrorMessage="1" error="Max. 10 points" sqref="F10:F16 F24 H10:H16 J10:J16 L10:L16 N10:N16 P10:P16 H24 J24 L24 N24 P24" xr:uid="{00000000-0002-0000-0300-000001000000}">
      <formula1>0</formula1>
      <formula2>10</formula2>
    </dataValidation>
  </dataValidations>
  <pageMargins left="0.78740157499999996" right="0.78740157499999996" top="0.78740157499999996" bottom="0.78740157499999996" header="0.3" footer="0.3"/>
  <pageSetup paperSize="9" scale="72" orientation="landscape" r:id="rId1"/>
  <ignoredErrors>
    <ignoredError sqref="C6 E6:Q6" numberStoredAsText="1"/>
    <ignoredError sqref="A11 A14:A15 A22:A23 A19" twoDigitTextYear="1"/>
    <ignoredError sqref="G41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754FA02DCA72488A894E436BA3344B" ma:contentTypeVersion="12" ma:contentTypeDescription="Ein neues Dokument erstellen." ma:contentTypeScope="" ma:versionID="1d9570b580a6aa44bdc278d094b18362">
  <xsd:schema xmlns:xsd="http://www.w3.org/2001/XMLSchema" xmlns:xs="http://www.w3.org/2001/XMLSchema" xmlns:p="http://schemas.microsoft.com/office/2006/metadata/properties" xmlns:ns2="3b4ddbec-3349-4c85-93f9-32bd5c8d2b43" xmlns:ns3="d48a697e-fd98-49a0-85bc-f2587ce56d60" targetNamespace="http://schemas.microsoft.com/office/2006/metadata/properties" ma:root="true" ma:fieldsID="e47bc334b38fdd185ff73c58634936a7" ns2:_="" ns3:_="">
    <xsd:import namespace="3b4ddbec-3349-4c85-93f9-32bd5c8d2b43"/>
    <xsd:import namespace="d48a697e-fd98-49a0-85bc-f2587ce56d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ddbec-3349-4c85-93f9-32bd5c8d2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a697e-fd98-49a0-85bc-f2587ce56d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D81C72-0ED3-4260-AD30-B91C88FF01B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d48a697e-fd98-49a0-85bc-f2587ce56d60"/>
    <ds:schemaRef ds:uri="3b4ddbec-3349-4c85-93f9-32bd5c8d2b4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CA8B31-15B9-4AB1-ADF5-FD90C56C95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2BD964-2E24-45AE-A8F3-55E3E525E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ddbec-3349-4c85-93f9-32bd5c8d2b43"/>
    <ds:schemaRef ds:uri="d48a697e-fd98-49a0-85bc-f2587ce56d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Notes</vt:lpstr>
      <vt:lpstr>Assessment CV + price</vt:lpstr>
      <vt:lpstr>Sheet1</vt:lpstr>
      <vt:lpstr>Assessment CV, concept + price</vt:lpstr>
      <vt:lpstr>'Assessment CV + price'!Print_Area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43-41-15-en, Bewertungsschema für Verträge bis 20000EUR, Stand Mai 2020</dc:title>
  <dc:subject/>
  <dc:creator>Anne Musau</dc:creator>
  <cp:keywords/>
  <dc:description/>
  <cp:lastModifiedBy>Dimpho Keitseng</cp:lastModifiedBy>
  <cp:revision/>
  <dcterms:created xsi:type="dcterms:W3CDTF">2019-07-02T07:06:27Z</dcterms:created>
  <dcterms:modified xsi:type="dcterms:W3CDTF">2021-01-28T11:25:08Z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0x0101009F754FA02DCA72488A894E436BA3344B</vt:lpwstr>
  </property>
</Properties>
</file>