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codeName="DieseArbeitsmappe"/>
  <mc:AlternateContent xmlns:mc="http://schemas.openxmlformats.org/markup-compatibility/2006">
    <mc:Choice Requires="x15">
      <x15ac:absPath xmlns:x15ac="http://schemas.microsoft.com/office/spreadsheetml/2010/11/ac" url="C:\Users\keitse_dim.BW\Desktop\19.10.2020\procurement_data (NTBW03)\Tenders 2022\TWM\Kunene\"/>
    </mc:Choice>
  </mc:AlternateContent>
  <xr:revisionPtr revIDLastSave="0" documentId="8_{0388D884-F87A-43F1-BB46-F1DE1F2C9414}" xr6:coauthVersionLast="46" xr6:coauthVersionMax="46" xr10:uidLastSave="{00000000-0000-0000-0000-000000000000}"/>
  <bookViews>
    <workbookView xWindow="-110" yWindow="-110" windowWidth="19420" windowHeight="10420" tabRatio="705" xr2:uid="{00000000-000D-0000-FFFF-FFFF00000000}"/>
  </bookViews>
  <sheets>
    <sheet name="CandidateTenderer 1-5" sheetId="2" r:id="rId1"/>
    <sheet name="CandidateTenderer 6-10" sheetId="7" r:id="rId2"/>
    <sheet name="CandidateTenderer 11-15" sheetId="10" r:id="rId3"/>
    <sheet name="CandidateTenderer 16-20" sheetId="9" r:id="rId4"/>
    <sheet name="Overview geographical regions" sheetId="8" r:id="rId5"/>
    <sheet name="Information" sheetId="5" r:id="rId6"/>
    <sheet name="Auswahllisten" sheetId="6" state="hidden" r:id="rId7"/>
  </sheets>
  <definedNames>
    <definedName name="Auswahl_ja_nein">Auswahllisten!$E$2:$E$3</definedName>
    <definedName name="geeignet_ungeeignet">Auswahllisten!$F$2:$F$3</definedName>
    <definedName name="Länder_und_Regionen">Auswahllisten!$C$2:$C$267</definedName>
    <definedName name="Mindestzahl">Auswahllisten!$D$2:$D$12</definedName>
    <definedName name="_xlnm.Print_Area" localSheetId="2">'CandidateTenderer 11-15'!$A$1:$S$50</definedName>
    <definedName name="_xlnm.Print_Area" localSheetId="0">'CandidateTenderer 1-5'!$A$1:$S$51</definedName>
    <definedName name="_xlnm.Print_Area" localSheetId="3">'CandidateTenderer 16-20'!$A$1:$S$50</definedName>
    <definedName name="_xlnm.Print_Area" localSheetId="1">'CandidateTenderer 6-10'!$A$1:$S$50</definedName>
    <definedName name="_xlnm.Print_Area" localSheetId="5">Information!$A$1:$G$21</definedName>
    <definedName name="_xlnm.Print_Area" localSheetId="4">'Overview geographical regions'!$A$1:$N$68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3" i="10" l="1"/>
  <c r="D22" i="10"/>
  <c r="D23" i="7"/>
  <c r="D22" i="7"/>
  <c r="D23" i="2"/>
  <c r="D22" i="2"/>
  <c r="D23" i="9"/>
  <c r="D22" i="9"/>
  <c r="A26" i="7" l="1"/>
  <c r="A25" i="7"/>
  <c r="R24" i="7"/>
  <c r="R26" i="7" s="1"/>
  <c r="P24" i="7"/>
  <c r="P26" i="7" s="1"/>
  <c r="N24" i="7"/>
  <c r="N26" i="7" s="1"/>
  <c r="L24" i="7"/>
  <c r="L26" i="7" s="1"/>
  <c r="J24" i="7"/>
  <c r="J26" i="7" s="1"/>
  <c r="A24" i="7"/>
  <c r="A23" i="7"/>
  <c r="A22" i="7"/>
  <c r="A21" i="7"/>
  <c r="A20" i="7"/>
  <c r="A19" i="7"/>
  <c r="A18" i="7"/>
  <c r="A17" i="7"/>
  <c r="A16" i="7"/>
  <c r="A15" i="7"/>
  <c r="A14" i="7"/>
  <c r="A13" i="7"/>
  <c r="A12" i="7"/>
  <c r="A11" i="7"/>
  <c r="A10" i="7"/>
  <c r="I40" i="10" l="1"/>
  <c r="I45" i="10" s="1"/>
  <c r="A7" i="10"/>
  <c r="A6" i="10"/>
  <c r="A5" i="10"/>
  <c r="A4" i="10"/>
  <c r="A27" i="7"/>
  <c r="A9" i="7"/>
  <c r="A8" i="7"/>
  <c r="A7" i="7"/>
  <c r="A6" i="7"/>
  <c r="A5" i="7"/>
  <c r="A4" i="7"/>
  <c r="C267" i="6"/>
  <c r="C266" i="6"/>
  <c r="C265" i="6"/>
  <c r="C264" i="6"/>
  <c r="C263" i="6"/>
  <c r="C262" i="6"/>
  <c r="C261" i="6"/>
  <c r="C260" i="6"/>
  <c r="C259" i="6"/>
  <c r="C258" i="6"/>
  <c r="C257" i="6"/>
  <c r="C256" i="6"/>
  <c r="C255" i="6"/>
  <c r="C254" i="6"/>
  <c r="C253" i="6"/>
  <c r="C252" i="6"/>
  <c r="C251" i="6"/>
  <c r="C250" i="6"/>
  <c r="C249" i="6"/>
  <c r="C248" i="6"/>
  <c r="C247" i="6"/>
  <c r="C246" i="6"/>
  <c r="C245" i="6"/>
  <c r="C244" i="6"/>
  <c r="C243" i="6"/>
  <c r="C242" i="6"/>
  <c r="C241" i="6"/>
  <c r="C240" i="6"/>
  <c r="C239" i="6"/>
  <c r="C238" i="6"/>
  <c r="C237" i="6"/>
  <c r="C236" i="6"/>
  <c r="C235" i="6"/>
  <c r="C234" i="6"/>
  <c r="C233" i="6"/>
  <c r="C232" i="6"/>
  <c r="C231" i="6"/>
  <c r="C230" i="6"/>
  <c r="C229" i="6"/>
  <c r="C228" i="6"/>
  <c r="C227" i="6"/>
  <c r="C226" i="6"/>
  <c r="C225" i="6"/>
  <c r="C224" i="6"/>
  <c r="C223" i="6"/>
  <c r="C222" i="6"/>
  <c r="C221" i="6"/>
  <c r="C220" i="6"/>
  <c r="C219" i="6"/>
  <c r="C218" i="6"/>
  <c r="C217" i="6"/>
  <c r="C216" i="6"/>
  <c r="C215" i="6"/>
  <c r="C214" i="6"/>
  <c r="C213" i="6"/>
  <c r="C212" i="6"/>
  <c r="C211" i="6"/>
  <c r="C210" i="6"/>
  <c r="C209" i="6"/>
  <c r="C208" i="6"/>
  <c r="C207" i="6"/>
  <c r="C206" i="6"/>
  <c r="C205" i="6"/>
  <c r="C204" i="6"/>
  <c r="C203" i="6"/>
  <c r="C202" i="6"/>
  <c r="C201" i="6"/>
  <c r="C200" i="6"/>
  <c r="C199" i="6"/>
  <c r="C198" i="6"/>
  <c r="C197" i="6"/>
  <c r="C196" i="6"/>
  <c r="C195" i="6"/>
  <c r="C194" i="6"/>
  <c r="C193" i="6"/>
  <c r="C192" i="6"/>
  <c r="C191" i="6"/>
  <c r="C190" i="6"/>
  <c r="C189" i="6"/>
  <c r="C188" i="6"/>
  <c r="C187" i="6"/>
  <c r="C186" i="6"/>
  <c r="C185" i="6"/>
  <c r="C184" i="6"/>
  <c r="C183" i="6"/>
  <c r="C182" i="6"/>
  <c r="C181" i="6"/>
  <c r="C180" i="6"/>
  <c r="C179" i="6"/>
  <c r="C178" i="6"/>
  <c r="C177" i="6"/>
  <c r="C176" i="6"/>
  <c r="C175" i="6"/>
  <c r="C174" i="6"/>
  <c r="C173" i="6"/>
  <c r="C172" i="6"/>
  <c r="C171" i="6"/>
  <c r="C170" i="6"/>
  <c r="C169" i="6"/>
  <c r="C168" i="6"/>
  <c r="C167" i="6"/>
  <c r="C166" i="6"/>
  <c r="C165" i="6"/>
  <c r="C164" i="6"/>
  <c r="C163" i="6"/>
  <c r="C162" i="6"/>
  <c r="C161" i="6"/>
  <c r="C160" i="6"/>
  <c r="C159" i="6"/>
  <c r="C158" i="6"/>
  <c r="C157" i="6"/>
  <c r="C156" i="6"/>
  <c r="C155" i="6"/>
  <c r="C154" i="6"/>
  <c r="C153" i="6"/>
  <c r="C152" i="6"/>
  <c r="C151" i="6"/>
  <c r="C150" i="6"/>
  <c r="C149" i="6"/>
  <c r="C148" i="6"/>
  <c r="C147" i="6"/>
  <c r="C146" i="6"/>
  <c r="C145" i="6"/>
  <c r="C144" i="6"/>
  <c r="C143" i="6"/>
  <c r="C142" i="6"/>
  <c r="C141" i="6"/>
  <c r="C140" i="6"/>
  <c r="C139" i="6"/>
  <c r="C138" i="6"/>
  <c r="C137" i="6"/>
  <c r="C136" i="6"/>
  <c r="C135" i="6"/>
  <c r="C134" i="6"/>
  <c r="C133" i="6"/>
  <c r="C132" i="6"/>
  <c r="C131" i="6"/>
  <c r="C130" i="6"/>
  <c r="C129" i="6"/>
  <c r="C128" i="6"/>
  <c r="C127" i="6"/>
  <c r="C126" i="6"/>
  <c r="C125" i="6"/>
  <c r="C124" i="6"/>
  <c r="C123" i="6"/>
  <c r="C122" i="6"/>
  <c r="C121" i="6"/>
  <c r="C120" i="6"/>
  <c r="C119" i="6"/>
  <c r="C118" i="6"/>
  <c r="C117" i="6"/>
  <c r="C116" i="6"/>
  <c r="C115" i="6"/>
  <c r="C114" i="6"/>
  <c r="C113" i="6"/>
  <c r="C112" i="6"/>
  <c r="C111" i="6"/>
  <c r="C110" i="6"/>
  <c r="C109" i="6"/>
  <c r="C108" i="6"/>
  <c r="C107" i="6"/>
  <c r="C106" i="6"/>
  <c r="C105" i="6"/>
  <c r="C104" i="6"/>
  <c r="C103" i="6"/>
  <c r="C102" i="6"/>
  <c r="C101" i="6"/>
  <c r="C100" i="6"/>
  <c r="C99" i="6"/>
  <c r="C98" i="6"/>
  <c r="C97" i="6"/>
  <c r="C96" i="6"/>
  <c r="C95" i="6"/>
  <c r="C94" i="6"/>
  <c r="C93" i="6"/>
  <c r="C92" i="6"/>
  <c r="C91" i="6"/>
  <c r="C90" i="6"/>
  <c r="C89" i="6"/>
  <c r="C88" i="6"/>
  <c r="C87" i="6"/>
  <c r="C86" i="6"/>
  <c r="C85" i="6"/>
  <c r="C84" i="6"/>
  <c r="C83" i="6"/>
  <c r="C82" i="6"/>
  <c r="C81" i="6"/>
  <c r="C80" i="6"/>
  <c r="C79" i="6"/>
  <c r="C78" i="6"/>
  <c r="C77" i="6"/>
  <c r="C76" i="6"/>
  <c r="C75" i="6"/>
  <c r="C74" i="6"/>
  <c r="C73" i="6"/>
  <c r="C72" i="6"/>
  <c r="C71" i="6"/>
  <c r="C70" i="6"/>
  <c r="C69" i="6"/>
  <c r="C68" i="6"/>
  <c r="C67" i="6"/>
  <c r="C66" i="6"/>
  <c r="C65" i="6"/>
  <c r="C64" i="6"/>
  <c r="C63" i="6"/>
  <c r="C62" i="6"/>
  <c r="C61" i="6"/>
  <c r="C60" i="6"/>
  <c r="C59" i="6"/>
  <c r="C58" i="6"/>
  <c r="C57" i="6"/>
  <c r="C56" i="6"/>
  <c r="C55" i="6"/>
  <c r="C54" i="6"/>
  <c r="C53" i="6"/>
  <c r="C52" i="6"/>
  <c r="C51" i="6"/>
  <c r="C50" i="6"/>
  <c r="C49" i="6"/>
  <c r="C48" i="6"/>
  <c r="C47" i="6"/>
  <c r="C46" i="6"/>
  <c r="C45" i="6"/>
  <c r="C44" i="6"/>
  <c r="C43" i="6"/>
  <c r="C42" i="6"/>
  <c r="C41" i="6"/>
  <c r="C40" i="6"/>
  <c r="C39" i="6"/>
  <c r="C38" i="6"/>
  <c r="C37" i="6"/>
  <c r="C36" i="6"/>
  <c r="C35" i="6"/>
  <c r="C34" i="6"/>
  <c r="C33" i="6"/>
  <c r="C32" i="6"/>
  <c r="C31" i="6"/>
  <c r="C30" i="6"/>
  <c r="C29" i="6"/>
  <c r="C28" i="6"/>
  <c r="C27" i="6"/>
  <c r="A46" i="10" l="1"/>
  <c r="A45" i="10"/>
  <c r="S44" i="10"/>
  <c r="Q44" i="10"/>
  <c r="O44" i="10"/>
  <c r="M44" i="10"/>
  <c r="K44" i="10"/>
  <c r="A44" i="10"/>
  <c r="A43" i="10"/>
  <c r="S42" i="10"/>
  <c r="Q42" i="10"/>
  <c r="O42" i="10"/>
  <c r="M42" i="10"/>
  <c r="K42" i="10"/>
  <c r="A42" i="10"/>
  <c r="A41" i="10"/>
  <c r="A40" i="10"/>
  <c r="S39" i="10"/>
  <c r="Q39" i="10"/>
  <c r="O39" i="10"/>
  <c r="M39" i="10"/>
  <c r="K39" i="10"/>
  <c r="A39" i="10"/>
  <c r="S38" i="10"/>
  <c r="Q38" i="10"/>
  <c r="O38" i="10"/>
  <c r="M38" i="10"/>
  <c r="K38" i="10"/>
  <c r="A38" i="10"/>
  <c r="S37" i="10"/>
  <c r="Q37" i="10"/>
  <c r="O37" i="10"/>
  <c r="M37" i="10"/>
  <c r="K37" i="10"/>
  <c r="A37" i="10"/>
  <c r="S36" i="10"/>
  <c r="Q36" i="10"/>
  <c r="O36" i="10"/>
  <c r="M36" i="10"/>
  <c r="M40" i="10" s="1"/>
  <c r="M45" i="10" s="1"/>
  <c r="K36" i="10"/>
  <c r="A36" i="10"/>
  <c r="S35" i="10"/>
  <c r="Q35" i="10"/>
  <c r="O35" i="10"/>
  <c r="M35" i="10"/>
  <c r="K35" i="10"/>
  <c r="A35" i="10"/>
  <c r="S34" i="10"/>
  <c r="S40" i="10" s="1"/>
  <c r="S45" i="10" s="1"/>
  <c r="Q34" i="10"/>
  <c r="O34" i="10"/>
  <c r="M34" i="10"/>
  <c r="K34" i="10"/>
  <c r="A34" i="10"/>
  <c r="A33" i="10"/>
  <c r="A32" i="10"/>
  <c r="A31" i="10"/>
  <c r="A30" i="10"/>
  <c r="A29" i="10"/>
  <c r="A28" i="10"/>
  <c r="A27" i="10"/>
  <c r="A26" i="10"/>
  <c r="A25" i="10"/>
  <c r="R24" i="10"/>
  <c r="R26" i="10" s="1"/>
  <c r="P24" i="10"/>
  <c r="P26" i="10" s="1"/>
  <c r="N24" i="10"/>
  <c r="N26" i="10" s="1"/>
  <c r="L24" i="10"/>
  <c r="L26" i="10" s="1"/>
  <c r="J24" i="10"/>
  <c r="A24" i="10"/>
  <c r="A23" i="10"/>
  <c r="A22" i="10"/>
  <c r="A21" i="10"/>
  <c r="A20" i="10"/>
  <c r="A19" i="10"/>
  <c r="A18" i="10"/>
  <c r="A17" i="10"/>
  <c r="A16" i="10"/>
  <c r="A15" i="10"/>
  <c r="A14" i="10"/>
  <c r="A13" i="10"/>
  <c r="A12" i="10"/>
  <c r="A11" i="10"/>
  <c r="A10" i="10"/>
  <c r="A9" i="10"/>
  <c r="A8" i="10"/>
  <c r="A46" i="9"/>
  <c r="A45" i="9"/>
  <c r="S44" i="9"/>
  <c r="Q44" i="9"/>
  <c r="O44" i="9"/>
  <c r="M44" i="9"/>
  <c r="K44" i="9"/>
  <c r="A44" i="9"/>
  <c r="A43" i="9"/>
  <c r="S42" i="9"/>
  <c r="Q42" i="9"/>
  <c r="O42" i="9"/>
  <c r="M42" i="9"/>
  <c r="K42" i="9"/>
  <c r="A42" i="9"/>
  <c r="A41" i="9"/>
  <c r="I40" i="9"/>
  <c r="I45" i="9" s="1"/>
  <c r="A40" i="9"/>
  <c r="S39" i="9"/>
  <c r="Q39" i="9"/>
  <c r="O39" i="9"/>
  <c r="M39" i="9"/>
  <c r="K39" i="9"/>
  <c r="A39" i="9"/>
  <c r="S38" i="9"/>
  <c r="Q38" i="9"/>
  <c r="O38" i="9"/>
  <c r="M38" i="9"/>
  <c r="K38" i="9"/>
  <c r="A38" i="9"/>
  <c r="S37" i="9"/>
  <c r="Q37" i="9"/>
  <c r="O37" i="9"/>
  <c r="M37" i="9"/>
  <c r="K37" i="9"/>
  <c r="A37" i="9"/>
  <c r="S36" i="9"/>
  <c r="Q36" i="9"/>
  <c r="O36" i="9"/>
  <c r="M36" i="9"/>
  <c r="K36" i="9"/>
  <c r="A36" i="9"/>
  <c r="S35" i="9"/>
  <c r="S40" i="9" s="1"/>
  <c r="S45" i="9" s="1"/>
  <c r="G21" i="6" s="1"/>
  <c r="Q35" i="9"/>
  <c r="O35" i="9"/>
  <c r="M35" i="9"/>
  <c r="K35" i="9"/>
  <c r="A35" i="9"/>
  <c r="S34" i="9"/>
  <c r="Q34" i="9"/>
  <c r="O34" i="9"/>
  <c r="O40" i="9" s="1"/>
  <c r="O45" i="9" s="1"/>
  <c r="G19" i="6" s="1"/>
  <c r="M34" i="9"/>
  <c r="K34" i="9"/>
  <c r="A34" i="9"/>
  <c r="A33" i="9"/>
  <c r="A32" i="9"/>
  <c r="A31" i="9"/>
  <c r="A30" i="9"/>
  <c r="A29" i="9"/>
  <c r="A28" i="9"/>
  <c r="A27" i="9"/>
  <c r="A26" i="9"/>
  <c r="A25" i="9"/>
  <c r="R24" i="9"/>
  <c r="R26" i="9" s="1"/>
  <c r="P24" i="9"/>
  <c r="P26" i="9" s="1"/>
  <c r="N24" i="9"/>
  <c r="N26" i="9" s="1"/>
  <c r="L24" i="9"/>
  <c r="L26" i="9" s="1"/>
  <c r="J24" i="9"/>
  <c r="J26" i="9" s="1"/>
  <c r="A24" i="9"/>
  <c r="A23" i="9"/>
  <c r="A22" i="9"/>
  <c r="A21" i="9"/>
  <c r="A20" i="9"/>
  <c r="A19" i="9"/>
  <c r="A18" i="9"/>
  <c r="A17" i="9"/>
  <c r="A16" i="9"/>
  <c r="A15" i="9"/>
  <c r="A14" i="9"/>
  <c r="A13" i="9"/>
  <c r="A12" i="9"/>
  <c r="A11" i="9"/>
  <c r="A10" i="9"/>
  <c r="A9" i="9"/>
  <c r="A8" i="9"/>
  <c r="A7" i="9"/>
  <c r="A6" i="9"/>
  <c r="A5" i="9"/>
  <c r="A4" i="9"/>
  <c r="K40" i="9" l="1"/>
  <c r="K45" i="9" s="1"/>
  <c r="G17" i="6" s="1"/>
  <c r="M40" i="9"/>
  <c r="M45" i="9" s="1"/>
  <c r="G18" i="6" s="1"/>
  <c r="K40" i="10"/>
  <c r="K45" i="10" s="1"/>
  <c r="G12" i="6" s="1"/>
  <c r="Q40" i="9"/>
  <c r="Q45" i="9" s="1"/>
  <c r="G20" i="6" s="1"/>
  <c r="R2" i="10"/>
  <c r="R2" i="9"/>
  <c r="J26" i="10"/>
  <c r="R2" i="2" s="1"/>
  <c r="G16" i="6"/>
  <c r="O40" i="10"/>
  <c r="O45" i="10" s="1"/>
  <c r="G13" i="6"/>
  <c r="Q40" i="10"/>
  <c r="Q45" i="10" s="1"/>
  <c r="A18" i="2"/>
  <c r="A19" i="2"/>
  <c r="A20" i="2"/>
  <c r="A21" i="2"/>
  <c r="A22" i="2"/>
  <c r="A23" i="2"/>
  <c r="A24" i="2"/>
  <c r="A25" i="2"/>
  <c r="A26" i="2"/>
  <c r="A27" i="2"/>
  <c r="A28" i="2"/>
  <c r="A29" i="2"/>
  <c r="A30" i="2"/>
  <c r="A31" i="2"/>
  <c r="A32" i="2"/>
  <c r="A33" i="2"/>
  <c r="R2" i="7" l="1"/>
  <c r="G15" i="6"/>
  <c r="G14" i="6"/>
  <c r="J24" i="2"/>
  <c r="J26" i="2" s="1"/>
  <c r="L24" i="2"/>
  <c r="N24" i="2"/>
  <c r="P24" i="2"/>
  <c r="R24" i="2"/>
  <c r="R26" i="2" l="1"/>
  <c r="P26" i="2"/>
  <c r="N26" i="2"/>
  <c r="L26" i="2"/>
  <c r="A46" i="7"/>
  <c r="A45" i="7"/>
  <c r="S44" i="7"/>
  <c r="Q44" i="7"/>
  <c r="O44" i="7"/>
  <c r="M44" i="7"/>
  <c r="K44" i="7"/>
  <c r="A44" i="7"/>
  <c r="A43" i="7"/>
  <c r="S42" i="7"/>
  <c r="Q42" i="7"/>
  <c r="O42" i="7"/>
  <c r="M42" i="7"/>
  <c r="K42" i="7"/>
  <c r="A42" i="7"/>
  <c r="A41" i="7"/>
  <c r="I40" i="7"/>
  <c r="I45" i="7" s="1"/>
  <c r="A40" i="7"/>
  <c r="S39" i="7"/>
  <c r="Q39" i="7"/>
  <c r="O39" i="7"/>
  <c r="M39" i="7"/>
  <c r="K39" i="7"/>
  <c r="A39" i="7"/>
  <c r="S38" i="7"/>
  <c r="Q38" i="7"/>
  <c r="O38" i="7"/>
  <c r="M38" i="7"/>
  <c r="K38" i="7"/>
  <c r="A38" i="7"/>
  <c r="S37" i="7"/>
  <c r="Q37" i="7"/>
  <c r="O37" i="7"/>
  <c r="M37" i="7"/>
  <c r="K37" i="7"/>
  <c r="A37" i="7"/>
  <c r="S36" i="7"/>
  <c r="Q36" i="7"/>
  <c r="O36" i="7"/>
  <c r="M36" i="7"/>
  <c r="K36" i="7"/>
  <c r="A36" i="7"/>
  <c r="S35" i="7"/>
  <c r="Q35" i="7"/>
  <c r="O35" i="7"/>
  <c r="M35" i="7"/>
  <c r="K35" i="7"/>
  <c r="A35" i="7"/>
  <c r="S34" i="7"/>
  <c r="Q34" i="7"/>
  <c r="O34" i="7"/>
  <c r="M34" i="7"/>
  <c r="K34" i="7"/>
  <c r="A34" i="7"/>
  <c r="A33" i="7"/>
  <c r="A32" i="7"/>
  <c r="A31" i="7"/>
  <c r="A30" i="7"/>
  <c r="A29" i="7"/>
  <c r="A28" i="7"/>
  <c r="K40" i="7" l="1"/>
  <c r="K45" i="7" s="1"/>
  <c r="G7" i="6" s="1"/>
  <c r="M40" i="7"/>
  <c r="M45" i="7" s="1"/>
  <c r="G8" i="6" s="1"/>
  <c r="Q40" i="7"/>
  <c r="Q45" i="7" s="1"/>
  <c r="G10" i="6" s="1"/>
  <c r="S40" i="7"/>
  <c r="S45" i="7" s="1"/>
  <c r="G11" i="6" s="1"/>
  <c r="O40" i="7"/>
  <c r="O45" i="7" s="1"/>
  <c r="G9" i="6" s="1"/>
  <c r="K35" i="2"/>
  <c r="A5" i="2" l="1"/>
  <c r="A6" i="2"/>
  <c r="A7" i="2"/>
  <c r="A8" i="2"/>
  <c r="A9" i="2"/>
  <c r="A10" i="2"/>
  <c r="A11" i="2"/>
  <c r="A12" i="2"/>
  <c r="A13" i="2"/>
  <c r="A14" i="2"/>
  <c r="A15" i="2"/>
  <c r="A16" i="2"/>
  <c r="A17" i="2"/>
  <c r="A34" i="2"/>
  <c r="A35" i="2"/>
  <c r="A36" i="2"/>
  <c r="A37" i="2"/>
  <c r="A38" i="2"/>
  <c r="A39" i="2"/>
  <c r="A40" i="2"/>
  <c r="A41" i="2"/>
  <c r="A42" i="2"/>
  <c r="A43" i="2"/>
  <c r="A44" i="2"/>
  <c r="A45" i="2"/>
  <c r="A46" i="2"/>
  <c r="A4" i="2" l="1"/>
  <c r="I40" i="2" l="1"/>
  <c r="I45" i="2" s="1"/>
  <c r="Q44" i="2"/>
  <c r="S44" i="2"/>
  <c r="O44" i="2"/>
  <c r="K44" i="2"/>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S39" i="2"/>
  <c r="Q39" i="2"/>
  <c r="O39" i="2"/>
  <c r="M39" i="2"/>
  <c r="K39" i="2"/>
  <c r="S38" i="2"/>
  <c r="Q38" i="2"/>
  <c r="O38" i="2"/>
  <c r="M38" i="2"/>
  <c r="K38" i="2"/>
  <c r="S37" i="2"/>
  <c r="Q37" i="2"/>
  <c r="O37" i="2"/>
  <c r="M37" i="2"/>
  <c r="K37" i="2"/>
  <c r="S36" i="2"/>
  <c r="Q36" i="2"/>
  <c r="O36" i="2"/>
  <c r="M36" i="2"/>
  <c r="K36" i="2"/>
  <c r="S35" i="2"/>
  <c r="Q35" i="2"/>
  <c r="O35" i="2"/>
  <c r="M35" i="2"/>
  <c r="M44" i="2" l="1"/>
  <c r="S42" i="2" l="1"/>
  <c r="S34" i="2"/>
  <c r="S40" i="2" s="1"/>
  <c r="Q42" i="2"/>
  <c r="Q34" i="2"/>
  <c r="Q40" i="2" s="1"/>
  <c r="O42" i="2"/>
  <c r="O34" i="2"/>
  <c r="O40" i="2" s="1"/>
  <c r="M42" i="2"/>
  <c r="M34" i="2"/>
  <c r="M40" i="2" s="1"/>
  <c r="K42" i="2"/>
  <c r="K34" i="2"/>
  <c r="K40" i="2" s="1"/>
  <c r="K45" i="2" l="1"/>
  <c r="G2" i="6" s="1"/>
  <c r="M45" i="2"/>
  <c r="O45" i="2"/>
  <c r="Q45" i="2"/>
  <c r="S45" i="2"/>
  <c r="G6" i="6" l="1"/>
  <c r="G5" i="6"/>
  <c r="G4" i="6"/>
  <c r="G3" i="6"/>
  <c r="Q46" i="10"/>
  <c r="K46" i="10"/>
  <c r="M46" i="2" l="1"/>
  <c r="S46" i="9"/>
  <c r="S46" i="7"/>
  <c r="K46" i="2"/>
  <c r="K46" i="9"/>
  <c r="O46" i="7"/>
  <c r="M46" i="9"/>
  <c r="O46" i="10"/>
  <c r="M46" i="10"/>
  <c r="Q46" i="9"/>
  <c r="S46" i="10"/>
  <c r="S46" i="2"/>
  <c r="O46" i="2"/>
  <c r="M46" i="7"/>
  <c r="K46" i="7"/>
  <c r="Q46" i="2"/>
  <c r="O46" i="9"/>
  <c r="Q46"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5" authorId="0" shapeId="0" xr:uid="{00000000-0006-0000-0000-000005000000}">
      <text>
        <r>
          <rPr>
            <sz val="9"/>
            <color indexed="81"/>
            <rFont val="Tahoma"/>
            <family val="2"/>
          </rPr>
          <t>Weightings must total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5" authorId="0" shapeId="0" xr:uid="{A85ECD82-A507-4CAE-9FFB-18DD48215A0A}">
      <text>
        <r>
          <rPr>
            <sz val="9"/>
            <color indexed="81"/>
            <rFont val="Tahoma"/>
            <family val="2"/>
          </rPr>
          <t>Weightings must total 100.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5" authorId="0" shapeId="0" xr:uid="{BB4CE999-DDAD-458B-B5EB-99240760057A}">
      <text>
        <r>
          <rPr>
            <sz val="9"/>
            <color indexed="81"/>
            <rFont val="Tahoma"/>
            <family val="2"/>
          </rPr>
          <t>Weightings must total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5" authorId="0" shapeId="0" xr:uid="{EEB2E2A0-09B4-456A-B9C7-C20372645ED9}">
      <text>
        <r>
          <rPr>
            <sz val="9"/>
            <color indexed="81"/>
            <rFont val="Tahoma"/>
            <family val="2"/>
          </rPr>
          <t>Weightings must total 100.</t>
        </r>
      </text>
    </comment>
  </commentList>
</comments>
</file>

<file path=xl/sharedStrings.xml><?xml version="1.0" encoding="utf-8"?>
<sst xmlns="http://schemas.openxmlformats.org/spreadsheetml/2006/main" count="956" uniqueCount="440">
  <si>
    <t xml:space="preserve"> </t>
  </si>
  <si>
    <t>in %</t>
  </si>
  <si>
    <t>(max.10)</t>
  </si>
  <si>
    <t>(2)x(3)</t>
  </si>
  <si>
    <t>30-70</t>
  </si>
  <si>
    <t>10-40</t>
  </si>
  <si>
    <t>0-30</t>
  </si>
  <si>
    <t>Länder und Regionen (Basis)</t>
  </si>
  <si>
    <t>Länder und Regionen (Zeile 35)</t>
  </si>
  <si>
    <t>Auswahl ja/nein</t>
  </si>
  <si>
    <t>Afghanistan</t>
  </si>
  <si>
    <t>Åland Islands</t>
  </si>
  <si>
    <t>Albania</t>
  </si>
  <si>
    <t>Algeria</t>
  </si>
  <si>
    <t>American Samoa</t>
  </si>
  <si>
    <t>Andorra</t>
  </si>
  <si>
    <t>Angola</t>
  </si>
  <si>
    <t>Anguilla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</si>
  <si>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</si>
  <si>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</si>
  <si>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</si>
  <si>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</si>
  <si>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</si>
  <si>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</si>
  <si>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</si>
  <si>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</si>
  <si>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</si>
  <si>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</si>
  <si>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</si>
  <si>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</si>
  <si>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</si>
  <si>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</si>
  <si>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</si>
  <si>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</si>
  <si>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</si>
  <si>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 (Plurinational State of)</t>
  </si>
  <si>
    <t>Bonaire, Sint Eustatius and Saba</t>
  </si>
  <si>
    <t>Bosnia and Herzegovina</t>
  </si>
  <si>
    <t>Botswana</t>
  </si>
  <si>
    <t>Brazil</t>
  </si>
  <si>
    <t>British Virgin Islands</t>
  </si>
  <si>
    <t>Brunei Darussalam</t>
  </si>
  <si>
    <t>Bulgaria</t>
  </si>
  <si>
    <t>Burkina Faso</t>
  </si>
  <si>
    <t>Burundi</t>
  </si>
  <si>
    <t>Cabo Verde</t>
  </si>
  <si>
    <t>Cambodia</t>
  </si>
  <si>
    <t>Cameroon</t>
  </si>
  <si>
    <t>Canada</t>
  </si>
  <si>
    <t>Cayman Islands</t>
  </si>
  <si>
    <t>Central African Republic</t>
  </si>
  <si>
    <t>Chad</t>
  </si>
  <si>
    <t>Channel Islands</t>
  </si>
  <si>
    <t>Chile</t>
  </si>
  <si>
    <t>China</t>
  </si>
  <si>
    <t>China, Hong Kong Special Administrative Region</t>
  </si>
  <si>
    <t>China, Macao Special Administrative Region</t>
  </si>
  <si>
    <t>Colombia</t>
  </si>
  <si>
    <t>Comoros</t>
  </si>
  <si>
    <t>Congo</t>
  </si>
  <si>
    <t>Cook Islands</t>
  </si>
  <si>
    <t>Costa Rica</t>
  </si>
  <si>
    <t>Côte d'Ivoire</t>
  </si>
  <si>
    <t>Croatia</t>
  </si>
  <si>
    <t>Cuba</t>
  </si>
  <si>
    <t>Curaçao</t>
  </si>
  <si>
    <t>Cyprus</t>
  </si>
  <si>
    <t>Czech Republic</t>
  </si>
  <si>
    <t>Democratic People's Republic of Korea</t>
  </si>
  <si>
    <t>Democratic Republic of the Congo</t>
  </si>
  <si>
    <t>Denmark</t>
  </si>
  <si>
    <t>Djibouti</t>
  </si>
  <si>
    <t>Dominica</t>
  </si>
  <si>
    <t>Dominican Republic</t>
  </si>
  <si>
    <t>Ecuador</t>
  </si>
  <si>
    <t>Egypt</t>
  </si>
  <si>
    <t>El Salvador</t>
  </si>
  <si>
    <t>Equatorial Guinea</t>
  </si>
  <si>
    <t>Eritrea</t>
  </si>
  <si>
    <t>Estonia</t>
  </si>
  <si>
    <t>Ethiopia</t>
  </si>
  <si>
    <t>Faeroe Islands</t>
  </si>
  <si>
    <t>Falkland Islands (Malvinas)</t>
  </si>
  <si>
    <t>Fiji</t>
  </si>
  <si>
    <t>Finland</t>
  </si>
  <si>
    <t>France</t>
  </si>
  <si>
    <t>French Guiana</t>
  </si>
  <si>
    <t>French Polynesia</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</si>
  <si>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</si>
  <si>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</si>
  <si>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</si>
  <si>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</si>
  <si>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</si>
  <si>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</si>
  <si>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</si>
  <si>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</si>
  <si>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</si>
  <si>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</si>
  <si>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</si>
  <si>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</si>
  <si>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</si>
  <si>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</si>
  <si>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</si>
  <si>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</si>
  <si>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</si>
  <si>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Holy See</t>
  </si>
  <si>
    <t>Honduras</t>
  </si>
  <si>
    <t>Hungary</t>
  </si>
  <si>
    <t>Iceland</t>
  </si>
  <si>
    <t>India</t>
  </si>
  <si>
    <t>Indonesia</t>
  </si>
  <si>
    <t>Iran (Islamic Republic of)</t>
  </si>
  <si>
    <t>Iraq</t>
  </si>
  <si>
    <t>Ireland</t>
  </si>
  <si>
    <t>Isle of Man</t>
  </si>
  <si>
    <t>Israel</t>
  </si>
  <si>
    <t>Italy</t>
  </si>
  <si>
    <t>Jamaica</t>
  </si>
  <si>
    <t>Japan</t>
  </si>
  <si>
    <t>Jersey</t>
  </si>
  <si>
    <t>Jordan</t>
  </si>
  <si>
    <t>Kazakhstan</t>
  </si>
  <si>
    <t>Kenya</t>
  </si>
  <si>
    <t>Kiribati</t>
  </si>
  <si>
    <t>Kuwait</t>
  </si>
  <si>
    <t>Kyrgyzstan</t>
  </si>
  <si>
    <t>Lao People's Democratic Republic</t>
  </si>
  <si>
    <t>Latvia</t>
  </si>
  <si>
    <t>Lebanon</t>
  </si>
  <si>
    <t>Lesotho</t>
  </si>
  <si>
    <t>Liberia</t>
  </si>
  <si>
    <t>Libya</t>
  </si>
  <si>
    <t>Liechtenstein</t>
  </si>
  <si>
    <t>Lithuania</t>
  </si>
  <si>
    <t>Luxembourg</t>
  </si>
  <si>
    <t>Madagascar</t>
  </si>
  <si>
    <t>Malawi</t>
  </si>
  <si>
    <t>Malaysia</t>
  </si>
  <si>
    <t>Maldives</t>
  </si>
  <si>
    <t>Mali</t>
  </si>
  <si>
    <t>Malta</t>
  </si>
  <si>
    <t>Marshall Islands</t>
  </si>
  <si>
    <t>Martinique</t>
  </si>
  <si>
    <t>Mauritania</t>
  </si>
  <si>
    <t>Mauritius</t>
  </si>
  <si>
    <t>Mayotte</t>
  </si>
  <si>
    <t>Mexico</t>
  </si>
  <si>
    <t>Micronesia (Federated States of)</t>
  </si>
  <si>
    <t>Monaco</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</si>
  <si>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</si>
  <si>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</si>
  <si>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</si>
  <si>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</si>
  <si>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</si>
  <si>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</si>
  <si>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</si>
  <si>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</si>
  <si>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</si>
  <si>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</si>
  <si>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</si>
  <si>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</si>
  <si>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</si>
  <si>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</si>
  <si>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</si>
  <si>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</si>
  <si>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Norfolk Island</t>
  </si>
  <si>
    <t>Northern Mariana Islands</t>
  </si>
  <si>
    <t>Norway</t>
  </si>
  <si>
    <t>Oman</t>
  </si>
  <si>
    <t>Pakistan</t>
  </si>
  <si>
    <t>Palau</t>
  </si>
  <si>
    <t>Panama</t>
  </si>
  <si>
    <t>Papua New Guinea</t>
  </si>
  <si>
    <t>Paraguay</t>
  </si>
  <si>
    <t>Peru</t>
  </si>
  <si>
    <t>Philippines</t>
  </si>
  <si>
    <t>Pitcairn</t>
  </si>
  <si>
    <t>Poland</t>
  </si>
  <si>
    <t>Portugal</t>
  </si>
  <si>
    <t>Puerto Rico</t>
  </si>
  <si>
    <t>Qatar</t>
  </si>
  <si>
    <t>Republic of Korea</t>
  </si>
  <si>
    <t>Republic of Moldova</t>
  </si>
  <si>
    <t>Réunion</t>
  </si>
  <si>
    <t>Romania</t>
  </si>
  <si>
    <t>Russian Federation</t>
  </si>
  <si>
    <t>Rwanda</t>
  </si>
  <si>
    <t>Saint Barthélemy</t>
  </si>
  <si>
    <t>Saint Helena</t>
  </si>
  <si>
    <t>Saint Kitts and Nevis</t>
  </si>
  <si>
    <t>Saint Lucia</t>
  </si>
  <si>
    <t>Saint Martin (French part)</t>
  </si>
  <si>
    <t>Saint Pierre and Miquelon</t>
  </si>
  <si>
    <t>Saint Vincent and the Grenadines</t>
  </si>
  <si>
    <t>Samoa</t>
  </si>
  <si>
    <t>San Marino</t>
  </si>
  <si>
    <t>Sao Tome and Principe</t>
  </si>
  <si>
    <t>Sark</t>
  </si>
  <si>
    <t>Saudi Arabia</t>
  </si>
  <si>
    <t>Senegal</t>
  </si>
  <si>
    <t>Serbia</t>
  </si>
  <si>
    <t>Seychelles</t>
  </si>
  <si>
    <t>Sierra Leone</t>
  </si>
  <si>
    <t>Singapore</t>
  </si>
  <si>
    <t>Sint Maarten (Dutch part)</t>
  </si>
  <si>
    <t>Slovakia</t>
  </si>
  <si>
    <t>Slovenia</t>
  </si>
  <si>
    <t>Solomon Islands</t>
  </si>
  <si>
    <t>Somalia</t>
  </si>
  <si>
    <t>South Africa</t>
  </si>
  <si>
    <t>South Sudan</t>
  </si>
  <si>
    <t>Spain</t>
  </si>
  <si>
    <t>Sri Lanka</t>
  </si>
  <si>
    <t>State of Palestine</t>
  </si>
  <si>
    <t>Sudan</t>
  </si>
  <si>
    <t>Suriname</t>
  </si>
  <si>
    <t>Svalbard and Jan Mayen Islands</t>
  </si>
  <si>
    <t>Swaziland</t>
  </si>
  <si>
    <t>Sweden</t>
  </si>
  <si>
    <t>Switzerland</t>
  </si>
  <si>
    <t>Syrian Arab Republic</t>
  </si>
  <si>
    <t>Tajikistan</t>
  </si>
  <si>
    <t>Thailand</t>
  </si>
  <si>
    <t>The former Yugoslav Republic of Macedonia</t>
  </si>
  <si>
    <t>Timor-Leste</t>
  </si>
  <si>
    <t>Togo</t>
  </si>
  <si>
    <t>Tokelau</t>
  </si>
  <si>
    <t>Tonga</t>
  </si>
  <si>
    <t>Trinidad and Tobago</t>
  </si>
  <si>
    <t>Tunisia</t>
  </si>
  <si>
    <t>Turkey</t>
  </si>
  <si>
    <t>Turkmenistan</t>
  </si>
  <si>
    <t>Turks and Caicos Islands</t>
  </si>
  <si>
    <t>Tuvalu</t>
  </si>
  <si>
    <t>Uganda</t>
  </si>
  <si>
    <t>Ukraine</t>
  </si>
  <si>
    <t>United Arab Emirates</t>
  </si>
  <si>
    <t>United Kingdom of Great Britain and Northern Ireland</t>
  </si>
  <si>
    <t>United Republic of Tanzania</t>
  </si>
  <si>
    <t>United States of America</t>
  </si>
  <si>
    <t>United States Virgin Islands</t>
  </si>
  <si>
    <t>Uruguay</t>
  </si>
  <si>
    <t>Uzbekistan</t>
  </si>
  <si>
    <t>Vanuatu</t>
  </si>
  <si>
    <t>Venezuela (Bolivarian Republic of)</t>
  </si>
  <si>
    <t>Viet Nam</t>
  </si>
  <si>
    <t>Wallis and Futuna Islands</t>
  </si>
  <si>
    <t>Western Sahara</t>
  </si>
  <si>
    <t>Yemen</t>
  </si>
  <si>
    <t>Zambia</t>
  </si>
  <si>
    <t>Zimbabwe</t>
  </si>
  <si>
    <t>geeignet/ungeeignet</t>
  </si>
  <si>
    <t>Länder und Regionen</t>
  </si>
  <si>
    <t>Mindestzahl</t>
  </si>
  <si>
    <t xml:space="preserve"> 1. </t>
  </si>
  <si>
    <t xml:space="preserve"> 2. </t>
  </si>
  <si>
    <t xml:space="preserve"> 3. </t>
  </si>
  <si>
    <t xml:space="preserve"> 4. </t>
  </si>
  <si>
    <t xml:space="preserve"> 5. </t>
  </si>
  <si>
    <t>World</t>
  </si>
  <si>
    <t>Africa</t>
  </si>
  <si>
    <t>Eastern Africa</t>
  </si>
  <si>
    <t>Middle Africa</t>
  </si>
  <si>
    <t>Northern Africa</t>
  </si>
  <si>
    <t>Southern Africa</t>
  </si>
  <si>
    <t>Western Africa</t>
  </si>
  <si>
    <t>Americas</t>
  </si>
  <si>
    <t>Latin America and the Caribbean     </t>
  </si>
  <si>
    <t>Caribbean</t>
  </si>
  <si>
    <t>Central America</t>
  </si>
  <si>
    <t>South America</t>
  </si>
  <si>
    <t>Northern America</t>
  </si>
  <si>
    <t>Asia</t>
  </si>
  <si>
    <t>Central Asia</t>
  </si>
  <si>
    <t>Eastern Asia</t>
  </si>
  <si>
    <t>Southern Asia</t>
  </si>
  <si>
    <t>South-Eastern Asia</t>
  </si>
  <si>
    <t>Western Asia</t>
  </si>
  <si>
    <t>Europe</t>
  </si>
  <si>
    <t>Eastern Europe</t>
  </si>
  <si>
    <t>Northern Europe</t>
  </si>
  <si>
    <t>Southern Europe</t>
  </si>
  <si>
    <t>Western Europe</t>
  </si>
  <si>
    <t>Oceania</t>
  </si>
  <si>
    <t>(2)x(5)</t>
  </si>
  <si>
    <t>(2)x(7)</t>
  </si>
  <si>
    <t>(2)x(9)</t>
  </si>
  <si>
    <t>(2)x(11)</t>
  </si>
  <si>
    <t>(http://unstats.un.org/unsd/methods/m49/m49regin.htm#ftna)</t>
  </si>
  <si>
    <t>Latin America and the Caribbean</t>
  </si>
  <si>
    <t xml:space="preserve">Australie +
 New Zealand </t>
  </si>
  <si>
    <t>Malanesia</t>
  </si>
  <si>
    <t>Micronesien</t>
  </si>
  <si>
    <t>Polynesia</t>
  </si>
  <si>
    <t>Saint-Barthélemy</t>
  </si>
  <si>
    <t>Southern America</t>
  </si>
  <si>
    <t>MENA*</t>
  </si>
  <si>
    <t>Cote d'Ivoire</t>
  </si>
  <si>
    <t>Iran</t>
  </si>
  <si>
    <t xml:space="preserve">Iraq </t>
  </si>
  <si>
    <t xml:space="preserve">Jordan </t>
  </si>
  <si>
    <t>Kuweit</t>
  </si>
  <si>
    <t>Marocco</t>
  </si>
  <si>
    <t>Saudi-Arabia</t>
  </si>
  <si>
    <t>Syria</t>
  </si>
  <si>
    <t>*This region is provided in addition to UNstat</t>
  </si>
  <si>
    <t>Overview geographical regions and compositions</t>
  </si>
  <si>
    <t xml:space="preserve"> EUR</t>
  </si>
  <si>
    <t/>
  </si>
  <si>
    <t>Rangfolge</t>
  </si>
  <si>
    <t>yes</t>
  </si>
  <si>
    <t>no</t>
  </si>
  <si>
    <t>not applicable</t>
  </si>
  <si>
    <t xml:space="preserve">in World </t>
  </si>
  <si>
    <t xml:space="preserve">in Africa </t>
  </si>
  <si>
    <t xml:space="preserve">in Eastern Africa </t>
  </si>
  <si>
    <t xml:space="preserve">in Middle Africa </t>
  </si>
  <si>
    <t xml:space="preserve">in Northern Africa </t>
  </si>
  <si>
    <t xml:space="preserve">in Southern Africa </t>
  </si>
  <si>
    <t xml:space="preserve">in Western Africa </t>
  </si>
  <si>
    <t xml:space="preserve">in Americas </t>
  </si>
  <si>
    <t xml:space="preserve">in Latin America and the Caribbea </t>
  </si>
  <si>
    <t xml:space="preserve">in Caribbean </t>
  </si>
  <si>
    <t xml:space="preserve">in Central America </t>
  </si>
  <si>
    <t xml:space="preserve">in South America </t>
  </si>
  <si>
    <t xml:space="preserve">in Northern America </t>
  </si>
  <si>
    <t xml:space="preserve">in Asia </t>
  </si>
  <si>
    <t xml:space="preserve">in Central Asia </t>
  </si>
  <si>
    <t xml:space="preserve">in Eastern Asia </t>
  </si>
  <si>
    <t xml:space="preserve">in Southern Asia </t>
  </si>
  <si>
    <t xml:space="preserve">in South-Eastern Asia </t>
  </si>
  <si>
    <t xml:space="preserve">in Western Asia </t>
  </si>
  <si>
    <t xml:space="preserve">in Europe </t>
  </si>
  <si>
    <t xml:space="preserve">in Eastern Europe </t>
  </si>
  <si>
    <t xml:space="preserve">in Northern Europe </t>
  </si>
  <si>
    <t xml:space="preserve">in Southern Europe </t>
  </si>
  <si>
    <t xml:space="preserve">in Western Europe </t>
  </si>
  <si>
    <t xml:space="preserve">in Oceania </t>
  </si>
  <si>
    <r>
      <rPr>
        <b/>
        <u/>
        <sz val="11"/>
        <rFont val="Arial"/>
        <family val="2"/>
      </rPr>
      <t>Information on drawing up a grid for assessing the eligibility of candidates/tenderers</t>
    </r>
    <r>
      <rPr>
        <sz val="8"/>
        <rFont val="Arial"/>
        <family val="2"/>
      </rPr>
      <t xml:space="preserve">
(September 2019)
You will find more information on the assessment grid in the handbook/guidelines [available soon]. Entries in the assessment grid only possible in the yellow fields. Entries on specifications and weighting of criteria columns B-I entered during preparation stage; assessments can be entered in columns J-S.
</t>
    </r>
  </si>
  <si>
    <t>Information on the commercial assessment</t>
  </si>
  <si>
    <r>
      <t xml:space="preserve">Line 14:
</t>
    </r>
    <r>
      <rPr>
        <sz val="8"/>
        <rFont val="Arial"/>
        <family val="2"/>
      </rPr>
      <t xml:space="preserve">The following table can be used as a guide to the minimum number of employees based on the expected contract value: </t>
    </r>
    <r>
      <rPr>
        <u/>
        <sz val="8"/>
        <rFont val="Arial"/>
        <family val="2"/>
      </rPr>
      <t xml:space="preserve">
</t>
    </r>
  </si>
  <si>
    <t>expected contract value 
(EUR)</t>
  </si>
  <si>
    <t xml:space="preserve">minimum no. of employees </t>
  </si>
  <si>
    <t>0 - 0.5 million</t>
  </si>
  <si>
    <t>5</t>
  </si>
  <si>
    <t>0.5 - 1 million</t>
  </si>
  <si>
    <t>10</t>
  </si>
  <si>
    <t>1 - 2 million</t>
  </si>
  <si>
    <t>15</t>
  </si>
  <si>
    <t>2 - 5 million</t>
  </si>
  <si>
    <t>20</t>
  </si>
  <si>
    <t>Information on the technical assessment</t>
  </si>
  <si>
    <r>
      <t xml:space="preserve">The minimum contract value for the reference projects </t>
    </r>
    <r>
      <rPr>
        <sz val="8"/>
        <color rgb="FFC00000"/>
        <rFont val="Arial"/>
        <family val="2"/>
      </rPr>
      <t>(line</t>
    </r>
    <r>
      <rPr>
        <sz val="8"/>
        <rFont val="Arial"/>
        <family val="2"/>
      </rPr>
      <t xml:space="preserve"> </t>
    </r>
    <r>
      <rPr>
        <sz val="8"/>
        <color rgb="FFC00000"/>
        <rFont val="Arial"/>
        <family val="2"/>
      </rPr>
      <t>18</t>
    </r>
    <r>
      <rPr>
        <sz val="8"/>
        <rFont val="Arial"/>
        <family val="2"/>
      </rPr>
      <t xml:space="preserve">), the assessment criteria and their weightings must be entered prior to calls for competitive tender. The minimum contract value can be set to zero. The following table outlines the permissible weightings (2) of the individual criteria. 
The </t>
    </r>
    <r>
      <rPr>
        <b/>
        <sz val="8"/>
        <rFont val="Arial"/>
        <family val="2"/>
      </rPr>
      <t>standard weightings serve as a guide</t>
    </r>
    <r>
      <rPr>
        <sz val="8"/>
        <rFont val="Arial"/>
        <family val="2"/>
      </rPr>
      <t xml:space="preserve"> but can be adapted to the specific requirements of the public tender in question (see B1, B2 and B3 below). The sum of the individual weightings must always be 100%.</t>
    </r>
  </si>
  <si>
    <t>Weighting</t>
  </si>
  <si>
    <t>Standard weighting 
in %</t>
  </si>
  <si>
    <t>Min./max. weighting 
in %</t>
  </si>
  <si>
    <t>B.1 Technical experience</t>
  </si>
  <si>
    <t>50</t>
  </si>
  <si>
    <t xml:space="preserve">B.2 Regional  experience </t>
  </si>
  <si>
    <t>30</t>
  </si>
  <si>
    <t>B.3 Development cooperation experience</t>
  </si>
  <si>
    <t>Assessment grid for checking the eligibility of candidates/tenderers (all procedures)</t>
  </si>
  <si>
    <t>Company 1 to 5</t>
  </si>
  <si>
    <t>Officer responsible for the commission</t>
  </si>
  <si>
    <t>Commercial assessor</t>
  </si>
  <si>
    <t>Technical assessor</t>
  </si>
  <si>
    <t>A. General information (all procedures)</t>
  </si>
  <si>
    <t>I. Commercial eligibility assessment</t>
  </si>
  <si>
    <t>Mandatory grounds for exclusion as per section 123 GWB</t>
  </si>
  <si>
    <t>Optional grounds for exclusion as per section 124 para. 1 GWB</t>
  </si>
  <si>
    <t>Optional grounds for exclusion as per section 124 para. 2 GWB</t>
  </si>
  <si>
    <t>Information: Evidence of commercial register entry</t>
  </si>
  <si>
    <t xml:space="preserve">In case of candidate/tenderer consortium: Declaration by candidate/tenderer consortium </t>
  </si>
  <si>
    <t>Average annual turnover for the last three financial years (last-but-four financial year can be included in case of tenders held within six months of end of last financial year).</t>
  </si>
  <si>
    <t>At least:</t>
  </si>
  <si>
    <t>Number of employees as at 31.12. of the previous year</t>
  </si>
  <si>
    <t>Result</t>
  </si>
  <si>
    <t>persons</t>
  </si>
  <si>
    <t>Candidate/tenderer 1</t>
  </si>
  <si>
    <t>Candidate/tenderer 2</t>
  </si>
  <si>
    <t>Candidate/tenderer 3</t>
  </si>
  <si>
    <t>Candidate/tenderer 4</t>
  </si>
  <si>
    <t>Candidate/tenderer 5</t>
  </si>
  <si>
    <t>II. Technical eligibility assessment</t>
  </si>
  <si>
    <t>The technical assessment is only based on reference projects with a minimum commission value of:</t>
  </si>
  <si>
    <t>At least</t>
  </si>
  <si>
    <t>[fill technical field]</t>
  </si>
  <si>
    <t xml:space="preserve">and at least </t>
  </si>
  <si>
    <t>[please select region/country]</t>
  </si>
  <si>
    <t xml:space="preserve"> in the last 3 years.</t>
  </si>
  <si>
    <t>Overall result, commercial and technical</t>
  </si>
  <si>
    <t>B. Ranking (in addition for calls for competitive tender with a limited number of candidates)</t>
  </si>
  <si>
    <t>Critereon</t>
  </si>
  <si>
    <t>Score</t>
  </si>
  <si>
    <t>Assessment</t>
  </si>
  <si>
    <t>1. Technical experience</t>
  </si>
  <si>
    <t>Technical experience (up to five specialist areas, including cross-cutting themes)</t>
  </si>
  <si>
    <t>Total 1.</t>
  </si>
  <si>
    <t>2. Regional experience</t>
  </si>
  <si>
    <t>Regional experience</t>
  </si>
  <si>
    <t>3. Experience of development projects (ODA-financed)</t>
  </si>
  <si>
    <t>Experience of development projects (at least 50% ODA-financed)</t>
  </si>
  <si>
    <t>Overall total</t>
  </si>
  <si>
    <t>Ranking</t>
  </si>
  <si>
    <t>I hereby declare that I have filled out this assessment independently, to the best of my knowledge and in good faith.</t>
  </si>
  <si>
    <t xml:space="preserve">For the technical assessment: </t>
  </si>
  <si>
    <t>For the commercial assessment:</t>
  </si>
  <si>
    <t>Project title</t>
  </si>
  <si>
    <t>Processing number:</t>
  </si>
  <si>
    <t>Service tendered:</t>
  </si>
  <si>
    <t>Transaction number:</t>
  </si>
  <si>
    <t>Company 6 to 10</t>
  </si>
  <si>
    <t>Candidate/tenderer 6</t>
  </si>
  <si>
    <t>Candidate/tenderer 7</t>
  </si>
  <si>
    <t>Candidate/tenderer 8</t>
  </si>
  <si>
    <t>Candidate/tenderer 9</t>
  </si>
  <si>
    <t>Candidate/tenderer 10</t>
  </si>
  <si>
    <t>Company 11 to 15</t>
  </si>
  <si>
    <t>Company 16 to 20</t>
  </si>
  <si>
    <t>Candidate/tenderer 16</t>
  </si>
  <si>
    <t>Candidate/tenderer 17</t>
  </si>
  <si>
    <t>Candidate/tenderer 18</t>
  </si>
  <si>
    <t>Candidate/tenderer 19</t>
  </si>
  <si>
    <t>Candidate/tenderer 20</t>
  </si>
  <si>
    <t>Candidate/tenderer 11</t>
  </si>
  <si>
    <t>Candidate/tenderer 12</t>
  </si>
  <si>
    <t>Candidate/tenderer 13</t>
  </si>
  <si>
    <t>Candidate/tenderer 14</t>
  </si>
  <si>
    <t>Candidate/tenderer 15</t>
  </si>
  <si>
    <t xml:space="preserve">III. Weighted criteria </t>
  </si>
  <si>
    <t xml:space="preserve"> (increases when Sheet 2-4 are in use)</t>
  </si>
  <si>
    <t>Average number of employees and managers for the past three calendar years</t>
  </si>
  <si>
    <r>
      <t xml:space="preserve">Line 13:
</t>
    </r>
    <r>
      <rPr>
        <sz val="8"/>
        <rFont val="Arial"/>
        <family val="2"/>
      </rPr>
      <t>For the minimum annual turnover, you should use one to two times the expected contract value. Please note: this amount may not exceed twice the expected contract value in accordance with Section 45 (2) sentence 2 VgV. Another, more SME-friendly option is to calculate the expected contract value for one year and use this amount as the basis for calculating the minimum annual turnover.</t>
    </r>
  </si>
  <si>
    <t>eligibe</t>
  </si>
  <si>
    <t>uneligibe</t>
  </si>
  <si>
    <t>Date, full first and last names, function, OU</t>
  </si>
  <si>
    <t xml:space="preserve">transboundary integrated water resources management </t>
  </si>
  <si>
    <t>83401228</t>
  </si>
  <si>
    <t>18.2194.1-001.00</t>
  </si>
  <si>
    <t>Development of a preliminary IWRM Plan for the Kunene Watercourse (ANNEX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</si>
</sst>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General;;"/>
    <numFmt numFmtId="166" formatCode="&quot;(&quot;0&quot;)&quot;"/>
  </numFmts>
  <fonts count="33">
    <font>
      <sz val="8"/>
      <name val="Arial"/>
    </font>
    <font>
      <sz val="10"/>
      <color theme="1"/>
      <name val="Arial"/>
      <family val="2"/>
    </font>
    <font>
      <sz val="8"/>
      <name val="Arial"/>
      <family val="2"/>
    </font>
    <font>
      <b/>
      <sz val="8"/>
      <name val="Arial"/>
      <family val="2"/>
    </font>
    <font>
      <sz val="8"/>
      <name val="Univers (WN)"/>
    </font>
    <font>
      <b/>
      <sz val="8"/>
      <name val="Arial"/>
      <family val="2"/>
    </font>
    <font>
      <sz val="6"/>
      <name val="Arial"/>
      <family val="2"/>
    </font>
    <font>
      <sz val="8"/>
      <name val="Arial"/>
      <family val="2"/>
    </font>
    <font>
      <sz val="9"/>
      <color indexed="81"/>
      <name val="Tahoma"/>
      <family val="2"/>
    </font>
    <font>
      <b/>
      <sz val="10"/>
      <color theme="1"/>
      <name val="Arial"/>
      <family val="2"/>
    </font>
    <font>
      <sz val="10"/>
      <color theme="1"/>
      <name val="Arial"/>
      <family val="2"/>
    </font>
    <font>
      <sz val="10"/>
      <color rgb="FF000000"/>
      <name val="Arial"/>
      <family val="2"/>
    </font>
    <font>
      <b/>
      <sz val="10"/>
      <name val="Arial"/>
      <family val="2"/>
    </font>
    <font>
      <sz val="10"/>
      <name val="Arial"/>
      <family val="2"/>
    </font>
    <font>
      <i/>
      <sz val="10"/>
      <color rgb="FF7F7F7F"/>
      <name val="Calibri"/>
      <family val="2"/>
      <scheme val="minor"/>
    </font>
    <font>
      <i/>
      <sz val="8"/>
      <color rgb="FF7F7F7F"/>
      <name val="Calibri"/>
      <family val="2"/>
      <scheme val="minor"/>
    </font>
    <font>
      <sz val="22"/>
      <color rgb="FF808080"/>
      <name val="Arial"/>
      <family val="2"/>
    </font>
    <font>
      <b/>
      <sz val="16"/>
      <color theme="1"/>
      <name val="Arial"/>
      <family val="2"/>
    </font>
    <font>
      <sz val="16"/>
      <color theme="1"/>
      <name val="Arial"/>
      <family val="2"/>
    </font>
    <font>
      <b/>
      <sz val="10"/>
      <color rgb="FFC00000"/>
      <name val="Arial"/>
      <family val="2"/>
    </font>
    <font>
      <sz val="10"/>
      <color rgb="FFC00000"/>
      <name val="Arial"/>
      <family val="2"/>
    </font>
    <font>
      <b/>
      <sz val="8"/>
      <color rgb="FF000000"/>
      <name val="Verdana"/>
      <family val="2"/>
    </font>
    <font>
      <i/>
      <sz val="10"/>
      <color theme="1"/>
      <name val="Arial"/>
      <family val="2"/>
    </font>
    <font>
      <sz val="8"/>
      <color rgb="FFC00000"/>
      <name val="Arial"/>
      <family val="2"/>
    </font>
    <font>
      <b/>
      <sz val="8"/>
      <color rgb="FFC00000"/>
      <name val="Arial"/>
      <family val="2"/>
    </font>
    <font>
      <sz val="8"/>
      <color theme="1"/>
      <name val="Arial"/>
      <family val="2"/>
    </font>
    <font>
      <b/>
      <sz val="8"/>
      <color theme="1"/>
      <name val="Arial"/>
      <family val="2"/>
    </font>
    <font>
      <b/>
      <sz val="17"/>
      <color theme="1"/>
      <name val="Arial"/>
      <family val="2"/>
    </font>
    <font>
      <sz val="17"/>
      <color theme="1"/>
      <name val="Arial"/>
      <family val="2"/>
    </font>
    <font>
      <u/>
      <sz val="8"/>
      <name val="Arial"/>
      <family val="2"/>
    </font>
    <font>
      <b/>
      <u/>
      <sz val="11"/>
      <name val="Arial"/>
      <family val="2"/>
    </font>
    <font>
      <b/>
      <u/>
      <sz val="9"/>
      <name val="Arial"/>
      <family val="2"/>
    </font>
    <font>
      <sz val="11"/>
      <name val="Calibri"/>
      <family val="2"/>
      <scheme val="minor"/>
    </font>
  </fonts>
  <fills count="8">
    <fill>
      <patternFill patternType="none"/>
    </fill>
    <fill>
      <patternFill patternType="gray125"/>
    </fill>
    <fill>
      <patternFill patternType="solid">
        <fgColor indexed="65"/>
        <bgColor indexed="64"/>
      </patternFill>
    </fill>
    <fill>
      <patternFill patternType="solid">
        <fgColor indexed="26"/>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FFCC66"/>
        <bgColor indexed="64"/>
      </patternFill>
    </fill>
  </fills>
  <borders count="83">
    <border>
      <left/>
      <right/>
      <top/>
      <bottom/>
      <diagonal/>
    </border>
    <border>
      <left style="hair">
        <color indexed="64"/>
      </left>
      <right/>
      <top/>
      <bottom/>
      <diagonal/>
    </border>
    <border>
      <left/>
      <right/>
      <top/>
      <bottom style="thin">
        <color indexed="64"/>
      </bottom>
      <diagonal/>
    </border>
    <border>
      <left/>
      <right style="hair">
        <color indexed="64"/>
      </right>
      <top/>
      <bottom/>
      <diagonal/>
    </border>
    <border>
      <left style="thin">
        <color indexed="23"/>
      </left>
      <right style="hair">
        <color indexed="64"/>
      </right>
      <top/>
      <bottom/>
      <diagonal/>
    </border>
    <border>
      <left style="hair">
        <color indexed="64"/>
      </left>
      <right style="thin">
        <color indexed="23"/>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23"/>
      </left>
      <right/>
      <top/>
      <bottom/>
      <diagonal/>
    </border>
    <border>
      <left/>
      <right style="thin">
        <color indexed="23"/>
      </right>
      <top/>
      <bottom/>
      <diagonal/>
    </border>
    <border>
      <left/>
      <right/>
      <top/>
      <bottom style="hair">
        <color rgb="FF808080"/>
      </bottom>
      <diagonal/>
    </border>
    <border>
      <left style="thin">
        <color indexed="23"/>
      </left>
      <right/>
      <top/>
      <bottom style="hair">
        <color rgb="FF808080"/>
      </bottom>
      <diagonal/>
    </border>
    <border>
      <left/>
      <right style="thin">
        <color indexed="23"/>
      </right>
      <top/>
      <bottom style="hair">
        <color rgb="FF808080"/>
      </bottom>
      <diagonal/>
    </border>
    <border>
      <left/>
      <right/>
      <top style="hair">
        <color rgb="FF808080"/>
      </top>
      <bottom style="hair">
        <color rgb="FF808080"/>
      </bottom>
      <diagonal/>
    </border>
    <border>
      <left style="thin">
        <color indexed="23"/>
      </left>
      <right/>
      <top style="hair">
        <color rgb="FF808080"/>
      </top>
      <bottom style="hair">
        <color rgb="FF808080"/>
      </bottom>
      <diagonal/>
    </border>
    <border>
      <left/>
      <right style="thin">
        <color indexed="23"/>
      </right>
      <top style="hair">
        <color rgb="FF808080"/>
      </top>
      <bottom style="hair">
        <color rgb="FF808080"/>
      </bottom>
      <diagonal/>
    </border>
    <border>
      <left/>
      <right/>
      <top style="hair">
        <color rgb="FF808080"/>
      </top>
      <bottom style="thin">
        <color rgb="FF808080"/>
      </bottom>
      <diagonal/>
    </border>
    <border>
      <left style="thin">
        <color indexed="23"/>
      </left>
      <right/>
      <top style="hair">
        <color rgb="FF808080"/>
      </top>
      <bottom style="thin">
        <color rgb="FF808080"/>
      </bottom>
      <diagonal/>
    </border>
    <border>
      <left/>
      <right style="thin">
        <color indexed="23"/>
      </right>
      <top style="hair">
        <color rgb="FF808080"/>
      </top>
      <bottom style="thin">
        <color rgb="FF808080"/>
      </bottom>
      <diagonal/>
    </border>
    <border>
      <left style="thin">
        <color indexed="23"/>
      </left>
      <right/>
      <top style="hair">
        <color rgb="FF808080"/>
      </top>
      <bottom/>
      <diagonal/>
    </border>
    <border>
      <left/>
      <right style="thin">
        <color indexed="23"/>
      </right>
      <top style="hair">
        <color rgb="FF808080"/>
      </top>
      <bottom/>
      <diagonal/>
    </border>
    <border>
      <left/>
      <right/>
      <top style="hair">
        <color rgb="FF808080"/>
      </top>
      <bottom/>
      <diagonal/>
    </border>
    <border>
      <left/>
      <right/>
      <top/>
      <bottom style="thin">
        <color rgb="FF808080"/>
      </bottom>
      <diagonal/>
    </border>
    <border>
      <left style="thin">
        <color indexed="23"/>
      </left>
      <right style="hair">
        <color indexed="64"/>
      </right>
      <top/>
      <bottom style="hair">
        <color rgb="FF808080"/>
      </bottom>
      <diagonal/>
    </border>
    <border>
      <left style="hair">
        <color indexed="64"/>
      </left>
      <right style="thin">
        <color indexed="23"/>
      </right>
      <top/>
      <bottom style="hair">
        <color rgb="FF808080"/>
      </bottom>
      <diagonal/>
    </border>
    <border>
      <left style="thin">
        <color indexed="23"/>
      </left>
      <right style="hair">
        <color indexed="64"/>
      </right>
      <top style="hair">
        <color rgb="FF808080"/>
      </top>
      <bottom style="hair">
        <color rgb="FF808080"/>
      </bottom>
      <diagonal/>
    </border>
    <border>
      <left style="hair">
        <color indexed="64"/>
      </left>
      <right style="thin">
        <color indexed="23"/>
      </right>
      <top style="hair">
        <color rgb="FF808080"/>
      </top>
      <bottom style="hair">
        <color rgb="FF808080"/>
      </bottom>
      <diagonal/>
    </border>
    <border>
      <left style="thin">
        <color rgb="FF808080"/>
      </left>
      <right style="thin">
        <color indexed="23"/>
      </right>
      <top style="thin">
        <color rgb="FF808080"/>
      </top>
      <bottom/>
      <diagonal/>
    </border>
    <border>
      <left style="thin">
        <color rgb="FF808080"/>
      </left>
      <right style="thin">
        <color indexed="23"/>
      </right>
      <top/>
      <bottom/>
      <diagonal/>
    </border>
    <border>
      <left style="thin">
        <color rgb="FF808080"/>
      </left>
      <right style="thin">
        <color indexed="23"/>
      </right>
      <top/>
      <bottom style="hair">
        <color rgb="FF808080"/>
      </bottom>
      <diagonal/>
    </border>
    <border>
      <left style="thin">
        <color rgb="FF808080"/>
      </left>
      <right style="thin">
        <color indexed="23"/>
      </right>
      <top style="hair">
        <color rgb="FF808080"/>
      </top>
      <bottom style="hair">
        <color rgb="FF808080"/>
      </bottom>
      <diagonal/>
    </border>
    <border>
      <left/>
      <right style="thin">
        <color rgb="FF808080"/>
      </right>
      <top/>
      <bottom/>
      <diagonal/>
    </border>
    <border>
      <left/>
      <right/>
      <top style="thin">
        <color rgb="FF808080"/>
      </top>
      <bottom style="thin">
        <color rgb="FF808080"/>
      </bottom>
      <diagonal/>
    </border>
    <border>
      <left style="thin">
        <color indexed="23"/>
      </left>
      <right/>
      <top style="thin">
        <color rgb="FF808080"/>
      </top>
      <bottom style="thin">
        <color rgb="FF808080"/>
      </bottom>
      <diagonal/>
    </border>
    <border>
      <left/>
      <right style="thin">
        <color indexed="23"/>
      </right>
      <top style="thin">
        <color rgb="FF808080"/>
      </top>
      <bottom style="thin">
        <color rgb="FF808080"/>
      </bottom>
      <diagonal/>
    </border>
    <border>
      <left/>
      <right/>
      <top style="thin">
        <color rgb="FF808080"/>
      </top>
      <bottom/>
      <diagonal/>
    </border>
    <border>
      <left/>
      <right style="thin">
        <color indexed="23"/>
      </right>
      <top style="thin">
        <color rgb="FF808080"/>
      </top>
      <bottom/>
      <diagonal/>
    </border>
    <border>
      <left style="thin">
        <color indexed="23"/>
      </left>
      <right style="thin">
        <color indexed="23"/>
      </right>
      <top style="thin">
        <color rgb="FF808080"/>
      </top>
      <bottom style="thin">
        <color rgb="FF808080"/>
      </bottom>
      <diagonal/>
    </border>
    <border>
      <left style="thin">
        <color indexed="23"/>
      </left>
      <right style="hair">
        <color indexed="64"/>
      </right>
      <top style="thin">
        <color rgb="FF808080"/>
      </top>
      <bottom style="thin">
        <color rgb="FF808080"/>
      </bottom>
      <diagonal/>
    </border>
    <border>
      <left style="hair">
        <color indexed="64"/>
      </left>
      <right style="thin">
        <color indexed="23"/>
      </right>
      <top style="thin">
        <color rgb="FF808080"/>
      </top>
      <bottom style="thin">
        <color rgb="FF808080"/>
      </bottom>
      <diagonal/>
    </border>
    <border>
      <left style="hair">
        <color indexed="64"/>
      </left>
      <right/>
      <top style="thin">
        <color rgb="FF808080"/>
      </top>
      <bottom style="thin">
        <color rgb="FF808080"/>
      </bottom>
      <diagonal/>
    </border>
    <border>
      <left style="thin">
        <color rgb="FF808080"/>
      </left>
      <right style="thin">
        <color indexed="23"/>
      </right>
      <top style="thin">
        <color rgb="FF808080"/>
      </top>
      <bottom style="thin">
        <color rgb="FF808080"/>
      </bottom>
      <diagonal/>
    </border>
    <border>
      <left style="thin">
        <color rgb="FF808080"/>
      </left>
      <right style="thin">
        <color indexed="23"/>
      </right>
      <top style="hair">
        <color rgb="FF808080"/>
      </top>
      <bottom/>
      <diagonal/>
    </border>
    <border>
      <left style="thin">
        <color indexed="23"/>
      </left>
      <right style="hair">
        <color indexed="64"/>
      </right>
      <top style="hair">
        <color rgb="FF808080"/>
      </top>
      <bottom/>
      <diagonal/>
    </border>
    <border>
      <left style="hair">
        <color indexed="64"/>
      </left>
      <right style="thin">
        <color indexed="23"/>
      </right>
      <top style="hair">
        <color rgb="FF808080"/>
      </top>
      <bottom/>
      <diagonal/>
    </border>
    <border>
      <left style="thin">
        <color rgb="FF808080"/>
      </left>
      <right style="thin">
        <color indexed="23"/>
      </right>
      <top/>
      <bottom style="thin">
        <color rgb="FF808080"/>
      </bottom>
      <diagonal/>
    </border>
    <border>
      <left style="thin">
        <color indexed="23"/>
      </left>
      <right style="hair">
        <color indexed="64"/>
      </right>
      <top/>
      <bottom style="thin">
        <color rgb="FF808080"/>
      </bottom>
      <diagonal/>
    </border>
    <border>
      <left style="hair">
        <color indexed="64"/>
      </left>
      <right style="thin">
        <color indexed="23"/>
      </right>
      <top/>
      <bottom style="thin">
        <color rgb="FF808080"/>
      </bottom>
      <diagonal/>
    </border>
    <border>
      <left style="hair">
        <color indexed="64"/>
      </left>
      <right/>
      <top/>
      <bottom style="hair">
        <color rgb="FF808080"/>
      </bottom>
      <diagonal/>
    </border>
    <border>
      <left style="hair">
        <color indexed="64"/>
      </left>
      <right/>
      <top style="hair">
        <color rgb="FF808080"/>
      </top>
      <bottom style="hair">
        <color rgb="FF808080"/>
      </bottom>
      <diagonal/>
    </border>
    <border>
      <left style="hair">
        <color indexed="64"/>
      </left>
      <right/>
      <top style="hair">
        <color rgb="FF808080"/>
      </top>
      <bottom/>
      <diagonal/>
    </border>
    <border>
      <left style="hair">
        <color indexed="64"/>
      </left>
      <right/>
      <top/>
      <bottom style="thin">
        <color rgb="FF808080"/>
      </bottom>
      <diagonal/>
    </border>
    <border>
      <left style="thin">
        <color rgb="FF808080"/>
      </left>
      <right style="thin">
        <color rgb="FF808080"/>
      </right>
      <top/>
      <bottom style="thin">
        <color rgb="FF808080"/>
      </bottom>
      <diagonal/>
    </border>
    <border>
      <left style="thin">
        <color indexed="23"/>
      </left>
      <right style="hair">
        <color indexed="64"/>
      </right>
      <top style="thin">
        <color rgb="FF808080"/>
      </top>
      <bottom/>
      <diagonal/>
    </border>
    <border>
      <left style="hair">
        <color indexed="64"/>
      </left>
      <right style="thin">
        <color indexed="23"/>
      </right>
      <top style="thin">
        <color rgb="FF808080"/>
      </top>
      <bottom/>
      <diagonal/>
    </border>
    <border>
      <left style="hair">
        <color indexed="64"/>
      </left>
      <right/>
      <top style="thin">
        <color rgb="FF808080"/>
      </top>
      <bottom/>
      <diagonal/>
    </border>
    <border>
      <left/>
      <right/>
      <top style="thin">
        <color rgb="FF808080"/>
      </top>
      <bottom style="medium">
        <color rgb="FF808080"/>
      </bottom>
      <diagonal/>
    </border>
    <border>
      <left style="thin">
        <color rgb="FF808080"/>
      </left>
      <right style="thin">
        <color indexed="23"/>
      </right>
      <top style="thin">
        <color rgb="FF808080"/>
      </top>
      <bottom style="medium">
        <color rgb="FF808080"/>
      </bottom>
      <diagonal/>
    </border>
    <border>
      <left style="thin">
        <color indexed="23"/>
      </left>
      <right style="hair">
        <color indexed="64"/>
      </right>
      <top style="thin">
        <color rgb="FF808080"/>
      </top>
      <bottom style="medium">
        <color rgb="FF808080"/>
      </bottom>
      <diagonal/>
    </border>
    <border>
      <left style="hair">
        <color indexed="64"/>
      </left>
      <right style="thin">
        <color indexed="23"/>
      </right>
      <top style="thin">
        <color rgb="FF808080"/>
      </top>
      <bottom style="medium">
        <color rgb="FF808080"/>
      </bottom>
      <diagonal/>
    </border>
    <border>
      <left/>
      <right style="hair">
        <color indexed="64"/>
      </right>
      <top style="thin">
        <color rgb="FF808080"/>
      </top>
      <bottom style="medium">
        <color rgb="FF808080"/>
      </bottom>
      <diagonal/>
    </border>
    <border>
      <left style="hair">
        <color indexed="64"/>
      </left>
      <right/>
      <top style="thin">
        <color rgb="FF808080"/>
      </top>
      <bottom style="medium">
        <color rgb="FF808080"/>
      </bottom>
      <diagonal/>
    </border>
    <border>
      <left/>
      <right style="thin">
        <color indexed="23"/>
      </right>
      <top/>
      <bottom style="thin">
        <color rgb="FF808080"/>
      </bottom>
      <diagonal/>
    </border>
    <border>
      <left style="thin">
        <color indexed="23"/>
      </left>
      <right/>
      <top/>
      <bottom style="thin">
        <color rgb="FF808080"/>
      </bottom>
      <diagonal/>
    </border>
    <border>
      <left/>
      <right style="thin">
        <color indexed="23"/>
      </right>
      <top style="thin">
        <color rgb="FF808080"/>
      </top>
      <bottom style="medium">
        <color rgb="FF808080"/>
      </bottom>
      <diagonal/>
    </border>
    <border>
      <left style="thin">
        <color indexed="23"/>
      </left>
      <right/>
      <top style="thin">
        <color rgb="FF808080"/>
      </top>
      <bottom style="medium">
        <color rgb="FF808080"/>
      </bottom>
      <diagonal/>
    </border>
    <border>
      <left/>
      <right style="thin">
        <color rgb="FF808080"/>
      </right>
      <top style="thin">
        <color rgb="FF808080"/>
      </top>
      <bottom style="thin">
        <color rgb="FF808080"/>
      </bottom>
      <diagonal/>
    </border>
    <border>
      <left/>
      <right/>
      <top style="thin">
        <color rgb="FF969696"/>
      </top>
      <bottom style="thin">
        <color rgb="FF808080"/>
      </bottom>
      <diagonal/>
    </border>
    <border>
      <left/>
      <right/>
      <top style="thin">
        <color rgb="FF969696"/>
      </top>
      <bottom style="thin">
        <color rgb="FF969696"/>
      </bottom>
      <diagonal/>
    </border>
    <border>
      <left/>
      <right style="thin">
        <color indexed="23"/>
      </right>
      <top style="thin">
        <color rgb="FF969696"/>
      </top>
      <bottom style="thin">
        <color rgb="FF808080"/>
      </bottom>
      <diagonal/>
    </border>
    <border>
      <left/>
      <right/>
      <top style="thin">
        <color rgb="FF969696"/>
      </top>
      <bottom/>
      <diagonal/>
    </border>
    <border>
      <left/>
      <right/>
      <top/>
      <bottom style="thin">
        <color rgb="FF969696"/>
      </bottom>
      <diagonal/>
    </border>
    <border>
      <left/>
      <right/>
      <top style="hair">
        <color rgb="FF969696"/>
      </top>
      <bottom style="thin">
        <color rgb="FF969696"/>
      </bottom>
      <diagonal/>
    </border>
    <border>
      <left/>
      <right/>
      <top style="hair">
        <color rgb="FF808080"/>
      </top>
      <bottom style="hair">
        <color rgb="FF969696"/>
      </bottom>
      <diagonal/>
    </border>
    <border>
      <left style="thin">
        <color indexed="23"/>
      </left>
      <right/>
      <top style="medium">
        <color rgb="FF808080"/>
      </top>
      <bottom style="thin">
        <color rgb="FF808080"/>
      </bottom>
      <diagonal/>
    </border>
    <border>
      <left/>
      <right/>
      <top style="medium">
        <color rgb="FF808080"/>
      </top>
      <bottom style="thin">
        <color rgb="FF808080"/>
      </bottom>
      <diagonal/>
    </border>
    <border>
      <left/>
      <right style="thin">
        <color indexed="23"/>
      </right>
      <top style="medium">
        <color rgb="FF808080"/>
      </top>
      <bottom style="thin">
        <color rgb="FF808080"/>
      </bottom>
      <diagonal/>
    </border>
    <border>
      <left style="thin">
        <color indexed="23"/>
      </left>
      <right/>
      <top style="thin">
        <color rgb="FF808080"/>
      </top>
      <bottom style="hair">
        <color rgb="FF808080"/>
      </bottom>
      <diagonal/>
    </border>
    <border>
      <left/>
      <right style="thin">
        <color indexed="23"/>
      </right>
      <top style="thin">
        <color rgb="FF808080"/>
      </top>
      <bottom style="hair">
        <color rgb="FF808080"/>
      </bottom>
      <diagonal/>
    </border>
    <border>
      <left/>
      <right/>
      <top style="thin">
        <color rgb="FF808080"/>
      </top>
      <bottom style="hair">
        <color rgb="FF808080"/>
      </bottom>
      <diagonal/>
    </border>
    <border>
      <left style="thin">
        <color indexed="23"/>
      </left>
      <right/>
      <top style="thin">
        <color rgb="FF808080"/>
      </top>
      <bottom/>
      <diagonal/>
    </border>
    <border>
      <left style="thin">
        <color indexed="23"/>
      </left>
      <right/>
      <top style="thin">
        <color indexed="64"/>
      </top>
      <bottom style="hair">
        <color rgb="FF808080"/>
      </bottom>
      <diagonal/>
    </border>
    <border>
      <left/>
      <right/>
      <top style="thin">
        <color indexed="64"/>
      </top>
      <bottom style="hair">
        <color rgb="FF808080"/>
      </bottom>
      <diagonal/>
    </border>
  </borders>
  <cellStyleXfs count="4">
    <xf numFmtId="0" fontId="0" fillId="0" borderId="0"/>
    <xf numFmtId="9" fontId="7" fillId="0" borderId="0" applyFont="0" applyFill="0" applyBorder="0" applyAlignment="0" applyProtection="0"/>
    <xf numFmtId="0" fontId="14" fillId="0" borderId="0" applyNumberFormat="0" applyFill="0" applyBorder="0" applyAlignment="0" applyProtection="0"/>
    <xf numFmtId="0" fontId="10" fillId="0" borderId="0"/>
  </cellStyleXfs>
  <cellXfs count="326">
    <xf numFmtId="0" fontId="0" fillId="0" borderId="0" xfId="0"/>
    <xf numFmtId="0" fontId="0" fillId="0" borderId="0" xfId="0" applyBorder="1" applyAlignment="1">
      <alignment horizontal="center" vertical="center"/>
    </xf>
    <xf numFmtId="0" fontId="0" fillId="0" borderId="0" xfId="0" applyBorder="1" applyAlignment="1" applyProtection="1">
      <alignment vertical="center"/>
    </xf>
    <xf numFmtId="0" fontId="2" fillId="0" borderId="0" xfId="0" applyFont="1" applyBorder="1" applyAlignment="1">
      <alignment vertical="center"/>
    </xf>
    <xf numFmtId="0" fontId="2" fillId="0" borderId="0" xfId="0" applyFont="1" applyBorder="1" applyAlignment="1" applyProtection="1">
      <alignment vertical="center"/>
    </xf>
    <xf numFmtId="0" fontId="2" fillId="0" borderId="2" xfId="0" applyFont="1" applyBorder="1" applyAlignment="1" applyProtection="1">
      <alignment vertical="center"/>
    </xf>
    <xf numFmtId="0" fontId="0" fillId="0" borderId="0" xfId="0" applyBorder="1" applyAlignment="1">
      <alignment vertical="center"/>
    </xf>
    <xf numFmtId="0" fontId="3" fillId="0" borderId="0" xfId="0" applyFont="1" applyBorder="1" applyAlignment="1">
      <alignment vertical="center"/>
    </xf>
    <xf numFmtId="0" fontId="0" fillId="0" borderId="0" xfId="0" applyBorder="1" applyAlignment="1">
      <alignment horizontal="left" vertical="center" wrapText="1"/>
    </xf>
    <xf numFmtId="0" fontId="2" fillId="0" borderId="0" xfId="0" applyFont="1" applyBorder="1" applyAlignment="1" applyProtection="1">
      <alignment vertical="center"/>
      <protection hidden="1"/>
    </xf>
    <xf numFmtId="0" fontId="0" fillId="0" borderId="0" xfId="0" applyBorder="1" applyAlignment="1" applyProtection="1">
      <alignment vertical="center"/>
      <protection hidden="1"/>
    </xf>
    <xf numFmtId="0" fontId="2" fillId="3" borderId="4" xfId="0" applyNumberFormat="1" applyFont="1" applyFill="1" applyBorder="1" applyAlignment="1" applyProtection="1">
      <alignment vertical="center"/>
      <protection locked="0"/>
    </xf>
    <xf numFmtId="165" fontId="2" fillId="0" borderId="5" xfId="0" applyNumberFormat="1" applyFont="1" applyBorder="1" applyAlignment="1" applyProtection="1">
      <alignment vertical="center"/>
    </xf>
    <xf numFmtId="165" fontId="2" fillId="0" borderId="1" xfId="0" applyNumberFormat="1" applyFont="1" applyBorder="1" applyAlignment="1" applyProtection="1">
      <alignment vertical="center"/>
    </xf>
    <xf numFmtId="49" fontId="2" fillId="0" borderId="0" xfId="0" applyNumberFormat="1" applyFont="1" applyBorder="1" applyAlignment="1" applyProtection="1">
      <alignment vertical="top"/>
      <protection locked="0"/>
    </xf>
    <xf numFmtId="49" fontId="0" fillId="0" borderId="0" xfId="0" applyNumberFormat="1" applyAlignment="1">
      <alignment vertical="top"/>
    </xf>
    <xf numFmtId="0" fontId="9" fillId="0" borderId="0" xfId="0" applyFont="1"/>
    <xf numFmtId="0" fontId="10" fillId="0" borderId="0" xfId="0" applyFont="1"/>
    <xf numFmtId="0" fontId="10" fillId="0" borderId="0" xfId="0" applyFont="1"/>
    <xf numFmtId="0" fontId="11" fillId="0" borderId="0" xfId="0" applyFont="1" applyFill="1" applyAlignment="1">
      <alignment vertical="center" wrapText="1"/>
    </xf>
    <xf numFmtId="0" fontId="10" fillId="0" borderId="0" xfId="0" applyFont="1" applyFill="1"/>
    <xf numFmtId="0" fontId="11" fillId="0" borderId="0" xfId="0" applyFont="1" applyFill="1" applyAlignment="1">
      <alignment vertical="top" wrapText="1"/>
    </xf>
    <xf numFmtId="0" fontId="2" fillId="0" borderId="2" xfId="0" applyFont="1" applyBorder="1" applyAlignment="1">
      <alignment vertical="center"/>
    </xf>
    <xf numFmtId="0" fontId="0" fillId="0" borderId="2" xfId="0" applyBorder="1" applyAlignment="1">
      <alignment horizontal="left" vertical="center" wrapText="1"/>
    </xf>
    <xf numFmtId="0" fontId="2" fillId="0" borderId="2" xfId="0" applyFont="1" applyBorder="1" applyAlignment="1" applyProtection="1">
      <alignment vertical="center"/>
      <protection hidden="1"/>
    </xf>
    <xf numFmtId="0" fontId="2" fillId="0" borderId="23" xfId="0" applyNumberFormat="1" applyFont="1" applyFill="1" applyBorder="1" applyAlignment="1" applyProtection="1">
      <alignment vertical="center"/>
    </xf>
    <xf numFmtId="165" fontId="2" fillId="0" borderId="24" xfId="0" applyNumberFormat="1" applyFont="1" applyFill="1" applyBorder="1" applyAlignment="1" applyProtection="1">
      <alignment vertical="center"/>
    </xf>
    <xf numFmtId="0" fontId="2" fillId="3" borderId="25" xfId="0" applyNumberFormat="1" applyFont="1" applyFill="1" applyBorder="1" applyAlignment="1" applyProtection="1">
      <alignment vertical="center"/>
      <protection locked="0"/>
    </xf>
    <xf numFmtId="165" fontId="2" fillId="0" borderId="26" xfId="0" applyNumberFormat="1" applyFont="1" applyBorder="1" applyAlignment="1" applyProtection="1">
      <alignment vertical="center"/>
    </xf>
    <xf numFmtId="0" fontId="2" fillId="0" borderId="0" xfId="0" applyFont="1" applyFill="1" applyBorder="1" applyAlignment="1">
      <alignment horizontal="center" vertical="center"/>
    </xf>
    <xf numFmtId="49" fontId="5" fillId="0" borderId="7" xfId="0" applyNumberFormat="1" applyFont="1" applyFill="1" applyBorder="1" applyAlignment="1" applyProtection="1">
      <alignment horizontal="center" vertical="top"/>
    </xf>
    <xf numFmtId="49" fontId="5" fillId="0" borderId="7" xfId="0" applyNumberFormat="1" applyFont="1" applyFill="1" applyBorder="1" applyAlignment="1" applyProtection="1">
      <alignment vertical="top"/>
    </xf>
    <xf numFmtId="49" fontId="5" fillId="0" borderId="7" xfId="0" applyNumberFormat="1" applyFont="1" applyFill="1" applyBorder="1" applyAlignment="1" applyProtection="1">
      <alignment vertical="top" wrapText="1"/>
    </xf>
    <xf numFmtId="14" fontId="5" fillId="0" borderId="7" xfId="0" applyNumberFormat="1" applyFont="1" applyFill="1" applyBorder="1" applyAlignment="1" applyProtection="1">
      <alignment vertical="top" wrapText="1"/>
    </xf>
    <xf numFmtId="0" fontId="3" fillId="0" borderId="7" xfId="0" applyFont="1" applyFill="1" applyBorder="1" applyAlignment="1" applyProtection="1">
      <alignment vertical="center"/>
      <protection hidden="1"/>
    </xf>
    <xf numFmtId="0" fontId="2" fillId="0" borderId="29" xfId="1" applyNumberFormat="1" applyFont="1" applyFill="1" applyBorder="1" applyAlignment="1" applyProtection="1">
      <alignment vertical="center"/>
    </xf>
    <xf numFmtId="0" fontId="2" fillId="3" borderId="30" xfId="1" applyNumberFormat="1" applyFont="1" applyFill="1" applyBorder="1" applyAlignment="1" applyProtection="1">
      <alignment vertical="center"/>
      <protection locked="0"/>
    </xf>
    <xf numFmtId="0" fontId="3" fillId="6" borderId="41" xfId="0" applyFont="1" applyFill="1" applyBorder="1" applyAlignment="1" applyProtection="1">
      <alignment vertical="center"/>
    </xf>
    <xf numFmtId="0" fontId="3" fillId="6" borderId="38" xfId="0" applyNumberFormat="1" applyFont="1" applyFill="1" applyBorder="1" applyAlignment="1" applyProtection="1">
      <alignment vertical="center"/>
    </xf>
    <xf numFmtId="164" fontId="3" fillId="6" borderId="39" xfId="0" applyNumberFormat="1" applyFont="1" applyFill="1" applyBorder="1" applyAlignment="1" applyProtection="1">
      <alignment vertical="center"/>
    </xf>
    <xf numFmtId="0" fontId="2" fillId="3" borderId="42" xfId="1" applyNumberFormat="1" applyFont="1" applyFill="1" applyBorder="1" applyAlignment="1" applyProtection="1">
      <alignment vertical="center"/>
      <protection locked="0"/>
    </xf>
    <xf numFmtId="0" fontId="2" fillId="3" borderId="43" xfId="0" applyNumberFormat="1" applyFont="1" applyFill="1" applyBorder="1" applyAlignment="1" applyProtection="1">
      <alignment vertical="center"/>
      <protection locked="0"/>
    </xf>
    <xf numFmtId="165" fontId="2" fillId="0" borderId="44" xfId="0" applyNumberFormat="1" applyFont="1" applyBorder="1" applyAlignment="1" applyProtection="1">
      <alignment vertical="center"/>
    </xf>
    <xf numFmtId="0" fontId="3" fillId="6" borderId="45" xfId="0" applyNumberFormat="1" applyFont="1" applyFill="1" applyBorder="1" applyAlignment="1" applyProtection="1">
      <alignment vertical="center"/>
    </xf>
    <xf numFmtId="0" fontId="3" fillId="6" borderId="46" xfId="0" applyNumberFormat="1" applyFont="1" applyFill="1" applyBorder="1" applyAlignment="1" applyProtection="1">
      <alignment vertical="center"/>
    </xf>
    <xf numFmtId="164" fontId="3" fillId="6" borderId="47" xfId="0" applyNumberFormat="1" applyFont="1" applyFill="1" applyBorder="1" applyAlignment="1" applyProtection="1">
      <alignment vertical="center"/>
    </xf>
    <xf numFmtId="49" fontId="0" fillId="0" borderId="32" xfId="0" applyNumberFormat="1" applyBorder="1" applyAlignment="1">
      <alignment vertical="center"/>
    </xf>
    <xf numFmtId="165" fontId="3" fillId="2" borderId="41" xfId="0" applyNumberFormat="1" applyFont="1" applyFill="1" applyBorder="1" applyAlignment="1" applyProtection="1">
      <alignment vertical="center"/>
    </xf>
    <xf numFmtId="0" fontId="2" fillId="3" borderId="41" xfId="1" applyNumberFormat="1" applyFont="1" applyFill="1" applyBorder="1" applyAlignment="1" applyProtection="1">
      <alignment vertical="center"/>
      <protection locked="0"/>
    </xf>
    <xf numFmtId="0" fontId="2" fillId="3" borderId="38" xfId="0" applyNumberFormat="1" applyFont="1" applyFill="1" applyBorder="1" applyAlignment="1" applyProtection="1">
      <alignment vertical="center"/>
      <protection locked="0"/>
    </xf>
    <xf numFmtId="165" fontId="2" fillId="0" borderId="39" xfId="0" applyNumberFormat="1" applyFont="1" applyBorder="1" applyAlignment="1" applyProtection="1">
      <alignment vertical="center"/>
    </xf>
    <xf numFmtId="0" fontId="2" fillId="3" borderId="28" xfId="1" applyNumberFormat="1" applyFont="1" applyFill="1" applyBorder="1" applyAlignment="1" applyProtection="1">
      <alignment vertical="center"/>
      <protection locked="0"/>
    </xf>
    <xf numFmtId="0" fontId="2" fillId="0" borderId="38" xfId="0" applyNumberFormat="1" applyFont="1" applyFill="1" applyBorder="1" applyAlignment="1" applyProtection="1">
      <alignment vertical="center"/>
    </xf>
    <xf numFmtId="165" fontId="3" fillId="0" borderId="39" xfId="0" applyNumberFormat="1" applyFont="1" applyFill="1" applyBorder="1" applyAlignment="1" applyProtection="1">
      <alignment vertical="center"/>
    </xf>
    <xf numFmtId="164" fontId="3" fillId="6" borderId="40" xfId="0" applyNumberFormat="1" applyFont="1" applyFill="1" applyBorder="1" applyAlignment="1" applyProtection="1">
      <alignment vertical="center"/>
    </xf>
    <xf numFmtId="165" fontId="2" fillId="0" borderId="48" xfId="0" applyNumberFormat="1" applyFont="1" applyFill="1" applyBorder="1" applyAlignment="1" applyProtection="1">
      <alignment vertical="center"/>
    </xf>
    <xf numFmtId="165" fontId="2" fillId="0" borderId="49" xfId="0" applyNumberFormat="1" applyFont="1" applyBorder="1" applyAlignment="1" applyProtection="1">
      <alignment vertical="center"/>
    </xf>
    <xf numFmtId="165" fontId="2" fillId="0" borderId="50" xfId="0" applyNumberFormat="1" applyFont="1" applyBorder="1" applyAlignment="1" applyProtection="1">
      <alignment vertical="center"/>
    </xf>
    <xf numFmtId="49" fontId="3" fillId="0" borderId="32" xfId="0" applyNumberFormat="1" applyFont="1" applyBorder="1" applyAlignment="1">
      <alignment vertical="center"/>
    </xf>
    <xf numFmtId="165" fontId="3" fillId="2" borderId="40" xfId="0" applyNumberFormat="1" applyFont="1" applyFill="1" applyBorder="1" applyAlignment="1" applyProtection="1">
      <alignment vertical="center"/>
    </xf>
    <xf numFmtId="164" fontId="3" fillId="6" borderId="51" xfId="0" applyNumberFormat="1" applyFont="1" applyFill="1" applyBorder="1" applyAlignment="1" applyProtection="1">
      <alignment vertical="center"/>
    </xf>
    <xf numFmtId="0" fontId="2" fillId="0" borderId="32" xfId="0" applyFont="1" applyBorder="1" applyAlignment="1">
      <alignment vertical="center"/>
    </xf>
    <xf numFmtId="165" fontId="2" fillId="0" borderId="40" xfId="0" applyNumberFormat="1" applyFont="1" applyBorder="1" applyAlignment="1" applyProtection="1">
      <alignment vertical="center"/>
    </xf>
    <xf numFmtId="49" fontId="13" fillId="0" borderId="35" xfId="0" applyNumberFormat="1" applyFont="1" applyBorder="1" applyAlignment="1">
      <alignment vertical="center"/>
    </xf>
    <xf numFmtId="0" fontId="13" fillId="0" borderId="53" xfId="0" applyNumberFormat="1" applyFont="1" applyFill="1" applyBorder="1" applyAlignment="1" applyProtection="1">
      <alignment vertical="center"/>
    </xf>
    <xf numFmtId="165" fontId="12" fillId="0" borderId="54" xfId="0" applyNumberFormat="1" applyFont="1" applyFill="1" applyBorder="1" applyAlignment="1" applyProtection="1">
      <alignment vertical="center"/>
    </xf>
    <xf numFmtId="165" fontId="12" fillId="2" borderId="55" xfId="0" applyNumberFormat="1" applyFont="1" applyFill="1" applyBorder="1" applyAlignment="1" applyProtection="1">
      <alignment vertical="center"/>
    </xf>
    <xf numFmtId="49" fontId="12" fillId="0" borderId="56" xfId="0" applyNumberFormat="1" applyFont="1" applyBorder="1" applyAlignment="1">
      <alignment vertical="center"/>
    </xf>
    <xf numFmtId="49" fontId="13" fillId="0" borderId="56" xfId="0" applyNumberFormat="1" applyFont="1" applyBorder="1" applyAlignment="1">
      <alignment vertical="center"/>
    </xf>
    <xf numFmtId="0" fontId="13" fillId="0" borderId="57" xfId="0" applyFont="1" applyBorder="1" applyAlignment="1" applyProtection="1">
      <alignment vertical="center"/>
    </xf>
    <xf numFmtId="0" fontId="13" fillId="0" borderId="58" xfId="0" applyFont="1" applyBorder="1" applyAlignment="1" applyProtection="1">
      <alignment vertical="center"/>
    </xf>
    <xf numFmtId="0" fontId="13" fillId="3" borderId="59" xfId="0" applyFont="1" applyFill="1" applyBorder="1" applyAlignment="1" applyProtection="1">
      <alignment vertical="center"/>
      <protection locked="0"/>
    </xf>
    <xf numFmtId="0" fontId="13" fillId="0" borderId="60" xfId="0" applyFont="1" applyBorder="1" applyAlignment="1" applyProtection="1">
      <alignment vertical="center"/>
    </xf>
    <xf numFmtId="0" fontId="13" fillId="3" borderId="61" xfId="0" applyFont="1" applyFill="1" applyBorder="1" applyAlignment="1" applyProtection="1">
      <alignment vertical="center"/>
      <protection locked="0"/>
    </xf>
    <xf numFmtId="0" fontId="15" fillId="0" borderId="0" xfId="2" applyFont="1" applyBorder="1" applyAlignment="1">
      <alignment vertical="center"/>
    </xf>
    <xf numFmtId="0" fontId="16" fillId="0" borderId="0" xfId="0" applyFont="1" applyBorder="1" applyAlignment="1">
      <alignment vertical="center"/>
    </xf>
    <xf numFmtId="49" fontId="2" fillId="0" borderId="0" xfId="0" applyNumberFormat="1" applyFont="1" applyAlignment="1">
      <alignment vertical="top"/>
    </xf>
    <xf numFmtId="0" fontId="17" fillId="0" borderId="0" xfId="3" applyFont="1"/>
    <xf numFmtId="0" fontId="18" fillId="0" borderId="0" xfId="3" applyFont="1"/>
    <xf numFmtId="0" fontId="9" fillId="0" borderId="0" xfId="3" applyFont="1"/>
    <xf numFmtId="0" fontId="10" fillId="0" borderId="0" xfId="3"/>
    <xf numFmtId="0" fontId="19" fillId="0" borderId="0" xfId="3" applyFont="1"/>
    <xf numFmtId="0" fontId="20" fillId="0" borderId="0" xfId="3" applyFont="1"/>
    <xf numFmtId="0" fontId="21" fillId="0" borderId="0" xfId="3" applyFont="1" applyAlignment="1">
      <alignment vertical="top" wrapText="1"/>
    </xf>
    <xf numFmtId="0" fontId="10" fillId="0" borderId="0" xfId="3" applyFont="1"/>
    <xf numFmtId="0" fontId="22" fillId="0" borderId="0" xfId="3" applyFont="1"/>
    <xf numFmtId="0" fontId="1" fillId="0" borderId="0" xfId="0" applyFont="1"/>
    <xf numFmtId="49" fontId="24" fillId="0" borderId="22" xfId="0" applyNumberFormat="1" applyFont="1" applyFill="1" applyBorder="1" applyAlignment="1" applyProtection="1">
      <alignment horizontal="center" vertical="center" wrapText="1"/>
      <protection locked="0"/>
    </xf>
    <xf numFmtId="49" fontId="23" fillId="0" borderId="22" xfId="0" applyNumberFormat="1" applyFont="1" applyFill="1" applyBorder="1" applyAlignment="1" applyProtection="1">
      <alignment horizontal="center" vertical="center" wrapText="1"/>
      <protection locked="0"/>
    </xf>
    <xf numFmtId="49" fontId="12" fillId="0" borderId="35" xfId="0" applyNumberFormat="1" applyFont="1" applyBorder="1" applyAlignment="1">
      <alignment horizontal="left" vertical="center"/>
    </xf>
    <xf numFmtId="0" fontId="1" fillId="0" borderId="0" xfId="0" quotePrefix="1" applyFont="1"/>
    <xf numFmtId="165" fontId="12" fillId="0" borderId="27" xfId="1" applyNumberFormat="1" applyFont="1" applyBorder="1" applyAlignment="1" applyProtection="1">
      <alignment vertical="center"/>
    </xf>
    <xf numFmtId="49" fontId="26" fillId="0" borderId="2" xfId="0" applyNumberFormat="1" applyFont="1" applyFill="1" applyBorder="1" applyAlignment="1" applyProtection="1">
      <alignment horizontal="center" vertical="top"/>
    </xf>
    <xf numFmtId="49" fontId="26" fillId="0" borderId="2" xfId="0" applyNumberFormat="1" applyFont="1" applyFill="1" applyBorder="1" applyAlignment="1" applyProtection="1">
      <alignment vertical="top"/>
    </xf>
    <xf numFmtId="49" fontId="26" fillId="0" borderId="2" xfId="0" applyNumberFormat="1" applyFont="1" applyFill="1" applyBorder="1" applyAlignment="1" applyProtection="1">
      <alignment vertical="top" wrapText="1"/>
    </xf>
    <xf numFmtId="14" fontId="26" fillId="0" borderId="2" xfId="0" applyNumberFormat="1" applyFont="1" applyFill="1" applyBorder="1" applyAlignment="1" applyProtection="1">
      <alignment vertical="top" wrapText="1"/>
    </xf>
    <xf numFmtId="0" fontId="26" fillId="0" borderId="2" xfId="0" applyFont="1" applyFill="1" applyBorder="1" applyAlignment="1" applyProtection="1">
      <alignment vertical="center"/>
      <protection hidden="1"/>
    </xf>
    <xf numFmtId="0" fontId="25" fillId="0" borderId="0" xfId="0" applyFont="1" applyBorder="1" applyAlignment="1">
      <alignment horizontal="center" vertical="center"/>
    </xf>
    <xf numFmtId="0" fontId="25" fillId="0" borderId="31" xfId="0" applyFont="1" applyBorder="1" applyAlignment="1">
      <alignment horizontal="center" vertical="center"/>
    </xf>
    <xf numFmtId="0" fontId="26" fillId="4" borderId="32" xfId="0" applyFont="1" applyFill="1" applyBorder="1" applyAlignment="1" applyProtection="1">
      <alignment vertical="center" wrapText="1"/>
    </xf>
    <xf numFmtId="0" fontId="25" fillId="4" borderId="32" xfId="0" applyFont="1" applyFill="1" applyBorder="1"/>
    <xf numFmtId="0" fontId="25" fillId="0" borderId="10" xfId="0" applyFont="1" applyBorder="1" applyAlignment="1" applyProtection="1">
      <alignment vertical="center" wrapText="1"/>
    </xf>
    <xf numFmtId="0" fontId="25" fillId="0" borderId="10" xfId="0" applyFont="1" applyBorder="1"/>
    <xf numFmtId="0" fontId="25" fillId="0" borderId="13" xfId="0" applyFont="1" applyBorder="1" applyAlignment="1" applyProtection="1">
      <alignment vertical="center" wrapText="1"/>
    </xf>
    <xf numFmtId="0" fontId="25" fillId="0" borderId="13" xfId="0" applyFont="1" applyBorder="1"/>
    <xf numFmtId="0" fontId="25" fillId="0" borderId="73" xfId="0" applyFont="1" applyBorder="1" applyAlignment="1" applyProtection="1">
      <alignment horizontal="left" vertical="center" wrapText="1"/>
    </xf>
    <xf numFmtId="1" fontId="25" fillId="7" borderId="0" xfId="1" applyNumberFormat="1" applyFont="1" applyFill="1" applyBorder="1" applyAlignment="1" applyProtection="1">
      <alignment horizontal="right" vertical="center"/>
      <protection locked="0"/>
    </xf>
    <xf numFmtId="0" fontId="25" fillId="0" borderId="13" xfId="0" applyFont="1" applyBorder="1" applyAlignment="1">
      <alignment vertical="center"/>
    </xf>
    <xf numFmtId="1" fontId="25" fillId="7" borderId="72" xfId="1" applyNumberFormat="1" applyFont="1" applyFill="1" applyBorder="1" applyAlignment="1" applyProtection="1">
      <alignment horizontal="right" vertical="center"/>
      <protection locked="0"/>
    </xf>
    <xf numFmtId="0" fontId="26" fillId="0" borderId="67" xfId="0" applyFont="1" applyBorder="1" applyAlignment="1" applyProtection="1">
      <alignment vertical="center" wrapText="1"/>
    </xf>
    <xf numFmtId="0" fontId="25" fillId="0" borderId="32" xfId="0" applyFont="1" applyBorder="1"/>
    <xf numFmtId="49" fontId="25" fillId="0" borderId="0" xfId="0" applyNumberFormat="1" applyFont="1" applyFill="1" applyBorder="1" applyAlignment="1">
      <alignment vertical="center"/>
    </xf>
    <xf numFmtId="0" fontId="26" fillId="0" borderId="9" xfId="1" applyNumberFormat="1" applyFont="1" applyFill="1" applyBorder="1" applyAlignment="1" applyProtection="1">
      <alignment vertical="center"/>
    </xf>
    <xf numFmtId="165" fontId="0" fillId="0" borderId="0" xfId="0" applyNumberFormat="1" applyBorder="1" applyAlignment="1">
      <alignment vertical="center"/>
    </xf>
    <xf numFmtId="49" fontId="24" fillId="0" borderId="22" xfId="0" applyNumberFormat="1" applyFont="1" applyFill="1" applyBorder="1" applyAlignment="1" applyProtection="1">
      <alignment horizontal="center" vertical="center" wrapText="1"/>
    </xf>
    <xf numFmtId="49" fontId="23" fillId="0" borderId="22" xfId="0" applyNumberFormat="1" applyFont="1" applyFill="1" applyBorder="1" applyAlignment="1" applyProtection="1">
      <alignment horizontal="center" vertical="center" wrapText="1"/>
    </xf>
    <xf numFmtId="0" fontId="0" fillId="0" borderId="0" xfId="0" applyBorder="1" applyAlignment="1" applyProtection="1">
      <alignment horizontal="center" vertical="center"/>
    </xf>
    <xf numFmtId="0" fontId="25" fillId="0" borderId="13" xfId="0" applyFont="1" applyBorder="1" applyAlignment="1" applyProtection="1">
      <alignment vertical="center" wrapText="1"/>
    </xf>
    <xf numFmtId="0" fontId="25" fillId="0" borderId="10" xfId="0" applyFont="1" applyBorder="1" applyAlignment="1" applyProtection="1">
      <alignment vertical="center" wrapText="1"/>
    </xf>
    <xf numFmtId="0" fontId="26" fillId="0" borderId="67" xfId="0" applyFont="1" applyBorder="1" applyAlignment="1" applyProtection="1">
      <alignment vertical="center" wrapText="1"/>
    </xf>
    <xf numFmtId="0" fontId="2" fillId="0" borderId="0" xfId="0" applyFont="1"/>
    <xf numFmtId="0" fontId="2" fillId="0" borderId="0" xfId="0" applyFont="1" applyAlignment="1">
      <alignment wrapText="1"/>
    </xf>
    <xf numFmtId="0" fontId="29" fillId="0" borderId="0" xfId="0" applyFont="1" applyAlignment="1">
      <alignment vertical="top" wrapText="1"/>
    </xf>
    <xf numFmtId="0" fontId="2" fillId="4" borderId="6" xfId="0" applyFont="1" applyFill="1" applyBorder="1" applyAlignment="1">
      <alignment horizontal="center" vertical="center" wrapText="1"/>
    </xf>
    <xf numFmtId="0" fontId="2" fillId="4" borderId="6" xfId="0" applyFont="1" applyFill="1" applyBorder="1" applyAlignment="1">
      <alignment horizontal="center" vertical="center"/>
    </xf>
    <xf numFmtId="0" fontId="2" fillId="0" borderId="0" xfId="0" applyFont="1" applyAlignment="1">
      <alignment horizontal="center" vertical="center" wrapText="1"/>
    </xf>
    <xf numFmtId="0" fontId="2" fillId="0" borderId="6" xfId="0" applyFont="1" applyBorder="1" applyAlignment="1">
      <alignment wrapText="1"/>
    </xf>
    <xf numFmtId="49" fontId="2" fillId="0" borderId="6" xfId="0" applyNumberFormat="1" applyFont="1" applyBorder="1" applyAlignment="1">
      <alignment horizontal="center"/>
    </xf>
    <xf numFmtId="49" fontId="2" fillId="0" borderId="0" xfId="0" applyNumberFormat="1" applyFont="1" applyAlignment="1">
      <alignment horizontal="center"/>
    </xf>
    <xf numFmtId="0" fontId="32" fillId="0" borderId="0" xfId="0" applyFont="1"/>
    <xf numFmtId="0" fontId="2" fillId="0" borderId="6" xfId="0" applyFont="1" applyBorder="1"/>
    <xf numFmtId="0" fontId="25" fillId="0" borderId="0" xfId="0" applyFont="1" applyAlignment="1">
      <alignment vertical="top"/>
    </xf>
    <xf numFmtId="0" fontId="2" fillId="0" borderId="0" xfId="0" applyFont="1" applyAlignment="1">
      <alignment vertical="top"/>
    </xf>
    <xf numFmtId="0" fontId="0" fillId="0" borderId="0" xfId="0" applyAlignment="1">
      <alignment horizontal="left" vertical="center" wrapText="1"/>
    </xf>
    <xf numFmtId="0" fontId="9" fillId="0" borderId="0" xfId="0" applyFont="1" applyAlignment="1">
      <alignment horizontal="left" vertical="center"/>
    </xf>
    <xf numFmtId="0" fontId="25" fillId="0" borderId="0" xfId="0" applyFont="1" applyAlignment="1">
      <alignment horizontal="center" vertical="center"/>
    </xf>
    <xf numFmtId="0" fontId="9" fillId="4" borderId="32" xfId="0" applyFont="1" applyFill="1" applyBorder="1" applyAlignment="1">
      <alignment vertical="center"/>
    </xf>
    <xf numFmtId="0" fontId="26" fillId="4" borderId="32" xfId="0" applyFont="1" applyFill="1" applyBorder="1" applyAlignment="1">
      <alignment vertical="center" wrapText="1"/>
    </xf>
    <xf numFmtId="0" fontId="2" fillId="0" borderId="13" xfId="0" applyFont="1" applyBorder="1" applyAlignment="1">
      <alignment horizontal="right" vertical="center" wrapText="1"/>
    </xf>
    <xf numFmtId="0" fontId="2" fillId="0" borderId="16" xfId="0" applyFont="1" applyBorder="1" applyAlignment="1">
      <alignment horizontal="right" vertical="center" wrapText="1"/>
    </xf>
    <xf numFmtId="0" fontId="3" fillId="0" borderId="32" xfId="0" applyFont="1" applyBorder="1" applyAlignment="1">
      <alignment vertical="center"/>
    </xf>
    <xf numFmtId="0" fontId="3" fillId="0" borderId="32" xfId="0" applyFont="1" applyBorder="1" applyAlignment="1">
      <alignment vertical="center" wrapText="1"/>
    </xf>
    <xf numFmtId="0" fontId="2" fillId="0" borderId="16" xfId="0" applyFont="1" applyBorder="1"/>
    <xf numFmtId="0" fontId="3" fillId="4" borderId="32" xfId="0" applyFont="1" applyFill="1" applyBorder="1" applyAlignment="1">
      <alignment vertical="center" wrapText="1"/>
    </xf>
    <xf numFmtId="0" fontId="3" fillId="4" borderId="35" xfId="0" applyFont="1" applyFill="1" applyBorder="1" applyAlignment="1">
      <alignment vertical="center" wrapText="1"/>
    </xf>
    <xf numFmtId="0" fontId="0" fillId="4" borderId="32" xfId="0" applyFill="1" applyBorder="1"/>
    <xf numFmtId="1" fontId="2" fillId="7" borderId="68" xfId="1" applyNumberFormat="1" applyFont="1" applyFill="1" applyBorder="1" applyAlignment="1" applyProtection="1">
      <alignment horizontal="right" vertical="center"/>
      <protection locked="0"/>
    </xf>
    <xf numFmtId="0" fontId="2" fillId="0" borderId="0" xfId="0" applyFont="1" applyAlignment="1">
      <alignment vertical="center"/>
    </xf>
    <xf numFmtId="0" fontId="2" fillId="0" borderId="35" xfId="0" applyFont="1" applyBorder="1" applyAlignment="1">
      <alignment vertical="center" wrapText="1"/>
    </xf>
    <xf numFmtId="1" fontId="2" fillId="7" borderId="70" xfId="1" applyNumberFormat="1" applyFont="1" applyFill="1" applyBorder="1" applyAlignment="1" applyProtection="1">
      <alignment horizontal="right" vertical="center"/>
      <protection locked="0"/>
    </xf>
    <xf numFmtId="0" fontId="2" fillId="0" borderId="0" xfId="0" applyFont="1" applyAlignment="1">
      <alignment horizontal="left" vertical="center" wrapText="1"/>
    </xf>
    <xf numFmtId="1" fontId="2" fillId="7" borderId="71" xfId="1" applyNumberFormat="1" applyFont="1" applyFill="1" applyBorder="1" applyAlignment="1" applyProtection="1">
      <alignment horizontal="right" vertical="center"/>
      <protection locked="0"/>
    </xf>
    <xf numFmtId="0" fontId="3" fillId="0" borderId="34" xfId="1" applyNumberFormat="1" applyFont="1" applyFill="1" applyBorder="1" applyAlignment="1" applyProtection="1">
      <alignment vertical="center"/>
    </xf>
    <xf numFmtId="49" fontId="0" fillId="0" borderId="22" xfId="0" applyNumberFormat="1" applyBorder="1" applyAlignment="1">
      <alignment vertical="center"/>
    </xf>
    <xf numFmtId="0" fontId="3" fillId="0" borderId="62" xfId="1" applyNumberFormat="1" applyFont="1" applyFill="1" applyBorder="1" applyAlignment="1" applyProtection="1">
      <alignment vertical="center"/>
    </xf>
    <xf numFmtId="0" fontId="0" fillId="0" borderId="0" xfId="0" applyAlignment="1">
      <alignment horizontal="center" vertical="center"/>
    </xf>
    <xf numFmtId="49" fontId="12" fillId="4" borderId="32" xfId="0" applyNumberFormat="1" applyFont="1" applyFill="1" applyBorder="1" applyAlignment="1">
      <alignment horizontal="left" vertical="center" indent="1"/>
    </xf>
    <xf numFmtId="49" fontId="3" fillId="4" borderId="32" xfId="0" applyNumberFormat="1" applyFont="1" applyFill="1" applyBorder="1" applyAlignment="1">
      <alignment vertical="center"/>
    </xf>
    <xf numFmtId="0" fontId="3" fillId="4" borderId="37" xfId="0" applyFont="1" applyFill="1" applyBorder="1" applyAlignment="1">
      <alignment vertical="center"/>
    </xf>
    <xf numFmtId="0" fontId="3" fillId="4" borderId="33" xfId="0" applyFont="1" applyFill="1" applyBorder="1" applyAlignment="1">
      <alignment vertical="center"/>
    </xf>
    <xf numFmtId="164" fontId="3" fillId="4" borderId="34" xfId="0" applyNumberFormat="1" applyFont="1" applyFill="1" applyBorder="1" applyAlignment="1">
      <alignment vertical="center"/>
    </xf>
    <xf numFmtId="164" fontId="3" fillId="4" borderId="32" xfId="0" applyNumberFormat="1" applyFont="1" applyFill="1" applyBorder="1" applyAlignment="1">
      <alignment vertical="center"/>
    </xf>
    <xf numFmtId="166" fontId="2" fillId="0" borderId="27" xfId="0" quotePrefix="1" applyNumberFormat="1" applyFont="1" applyBorder="1" applyAlignment="1">
      <alignment horizontal="center" vertical="center"/>
    </xf>
    <xf numFmtId="166" fontId="2" fillId="0" borderId="4" xfId="0" applyNumberFormat="1" applyFont="1" applyBorder="1" applyAlignment="1">
      <alignment horizontal="center" vertical="center"/>
    </xf>
    <xf numFmtId="166" fontId="2" fillId="0" borderId="5" xfId="0" applyNumberFormat="1" applyFont="1" applyBorder="1" applyAlignment="1">
      <alignment horizontal="center" vertical="center"/>
    </xf>
    <xf numFmtId="166" fontId="2" fillId="0" borderId="3" xfId="0" applyNumberFormat="1" applyFont="1" applyBorder="1" applyAlignment="1">
      <alignment horizontal="center" vertical="center"/>
    </xf>
    <xf numFmtId="166" fontId="2" fillId="0" borderId="1" xfId="0" applyNumberFormat="1" applyFont="1" applyBorder="1" applyAlignment="1">
      <alignment horizontal="center" vertical="center"/>
    </xf>
    <xf numFmtId="49" fontId="2" fillId="0" borderId="28" xfId="0" applyNumberFormat="1"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49" fontId="2" fillId="0" borderId="4"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1" xfId="0" applyNumberFormat="1" applyFont="1" applyBorder="1" applyAlignment="1">
      <alignment horizontal="center" vertical="center"/>
    </xf>
    <xf numFmtId="0" fontId="0" fillId="0" borderId="0" xfId="0" applyAlignment="1">
      <alignment horizontal="center" vertical="center" wrapText="1"/>
    </xf>
    <xf numFmtId="49" fontId="4" fillId="0" borderId="4"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3" fillId="6" borderId="32" xfId="0" applyNumberFormat="1" applyFont="1" applyFill="1" applyBorder="1" applyAlignment="1">
      <alignment horizontal="left" vertical="center" indent="1"/>
    </xf>
    <xf numFmtId="49" fontId="3" fillId="6" borderId="32" xfId="0" applyNumberFormat="1" applyFont="1" applyFill="1" applyBorder="1" applyAlignment="1">
      <alignment vertical="center"/>
    </xf>
    <xf numFmtId="49" fontId="2" fillId="0" borderId="10" xfId="0" applyNumberFormat="1" applyFont="1" applyBorder="1" applyAlignment="1">
      <alignment vertical="center"/>
    </xf>
    <xf numFmtId="49" fontId="3" fillId="6" borderId="22" xfId="0" applyNumberFormat="1" applyFont="1" applyFill="1" applyBorder="1" applyAlignment="1">
      <alignment horizontal="left" vertical="center" indent="1"/>
    </xf>
    <xf numFmtId="49" fontId="3" fillId="6" borderId="22" xfId="0" applyNumberFormat="1" applyFont="1" applyFill="1" applyBorder="1" applyAlignment="1">
      <alignment vertical="center"/>
    </xf>
    <xf numFmtId="0" fontId="25" fillId="0" borderId="0" xfId="0" applyFont="1" applyAlignment="1">
      <alignment vertical="center"/>
    </xf>
    <xf numFmtId="0" fontId="0" fillId="0" borderId="0" xfId="0" applyAlignment="1">
      <alignment vertical="center"/>
    </xf>
    <xf numFmtId="0" fontId="2" fillId="0" borderId="0" xfId="0" applyFont="1" applyAlignment="1" applyProtection="1">
      <alignment vertical="center"/>
      <protection hidden="1"/>
    </xf>
    <xf numFmtId="0" fontId="0" fillId="0" borderId="0" xfId="0" applyAlignment="1" applyProtection="1">
      <alignment vertical="center"/>
      <protection hidden="1"/>
    </xf>
    <xf numFmtId="0" fontId="25" fillId="0" borderId="0" xfId="0" applyFont="1" applyAlignment="1" applyProtection="1">
      <alignment vertical="center"/>
      <protection hidden="1"/>
    </xf>
    <xf numFmtId="0" fontId="2" fillId="0" borderId="0" xfId="0" applyFont="1" applyAlignment="1">
      <alignment horizontal="center" vertical="center"/>
    </xf>
    <xf numFmtId="49" fontId="3" fillId="0" borderId="7" xfId="0" applyNumberFormat="1" applyFont="1" applyBorder="1" applyAlignment="1">
      <alignment horizontal="center" vertical="top"/>
    </xf>
    <xf numFmtId="49" fontId="3" fillId="0" borderId="7" xfId="0" applyNumberFormat="1" applyFont="1" applyBorder="1" applyAlignment="1">
      <alignment vertical="top"/>
    </xf>
    <xf numFmtId="49" fontId="3" fillId="0" borderId="7" xfId="0" applyNumberFormat="1" applyFont="1" applyBorder="1" applyAlignment="1">
      <alignment vertical="top" wrapText="1"/>
    </xf>
    <xf numFmtId="14" fontId="3" fillId="0" borderId="7" xfId="0" applyNumberFormat="1" applyFont="1" applyBorder="1" applyAlignment="1">
      <alignment vertical="top" wrapText="1"/>
    </xf>
    <xf numFmtId="0" fontId="3" fillId="0" borderId="7" xfId="0" applyFont="1" applyBorder="1" applyAlignment="1" applyProtection="1">
      <alignment vertical="center"/>
      <protection hidden="1"/>
    </xf>
    <xf numFmtId="0" fontId="2" fillId="0" borderId="0" xfId="0" applyFont="1" applyAlignment="1">
      <alignment horizontal="left" vertical="top"/>
    </xf>
    <xf numFmtId="49" fontId="3" fillId="0" borderId="2" xfId="0" applyNumberFormat="1" applyFont="1" applyBorder="1" applyAlignment="1">
      <alignment horizontal="center" vertical="top"/>
    </xf>
    <xf numFmtId="49" fontId="3" fillId="0" borderId="2" xfId="0" applyNumberFormat="1" applyFont="1" applyBorder="1" applyAlignment="1">
      <alignment vertical="top"/>
    </xf>
    <xf numFmtId="49" fontId="3" fillId="0" borderId="2" xfId="0" applyNumberFormat="1" applyFont="1" applyBorder="1" applyAlignment="1">
      <alignment vertical="top" wrapText="1"/>
    </xf>
    <xf numFmtId="14" fontId="3" fillId="0" borderId="2" xfId="0" applyNumberFormat="1" applyFont="1" applyBorder="1" applyAlignment="1">
      <alignment vertical="top" wrapText="1"/>
    </xf>
    <xf numFmtId="0" fontId="3" fillId="0" borderId="2" xfId="0" applyFont="1" applyBorder="1" applyAlignment="1" applyProtection="1">
      <alignment vertical="center"/>
      <protection hidden="1"/>
    </xf>
    <xf numFmtId="0" fontId="0" fillId="0" borderId="31" xfId="0" applyBorder="1" applyAlignment="1">
      <alignment horizontal="center" vertical="center"/>
    </xf>
    <xf numFmtId="49" fontId="24" fillId="0" borderId="22" xfId="0" applyNumberFormat="1" applyFont="1" applyBorder="1" applyAlignment="1">
      <alignment horizontal="center" vertical="center" wrapText="1"/>
    </xf>
    <xf numFmtId="49" fontId="23" fillId="0" borderId="22" xfId="0" applyNumberFormat="1" applyFont="1" applyBorder="1" applyAlignment="1">
      <alignment horizontal="center" vertical="center" wrapText="1"/>
    </xf>
    <xf numFmtId="0" fontId="0" fillId="0" borderId="10" xfId="0" applyBorder="1" applyAlignment="1">
      <alignment vertical="center" wrapText="1"/>
    </xf>
    <xf numFmtId="0" fontId="0" fillId="0" borderId="10" xfId="0" applyBorder="1"/>
    <xf numFmtId="0" fontId="2" fillId="0" borderId="13" xfId="0" applyFont="1" applyBorder="1" applyAlignment="1">
      <alignment vertical="center" wrapText="1"/>
    </xf>
    <xf numFmtId="0" fontId="0" fillId="0" borderId="13" xfId="0" applyBorder="1"/>
    <xf numFmtId="0" fontId="2" fillId="0" borderId="73" xfId="0" applyFont="1" applyBorder="1" applyAlignment="1">
      <alignment horizontal="left" vertical="center" wrapText="1"/>
    </xf>
    <xf numFmtId="1" fontId="2" fillId="7" borderId="0" xfId="1" applyNumberFormat="1" applyFont="1" applyFill="1" applyBorder="1" applyAlignment="1" applyProtection="1">
      <alignment horizontal="right" vertical="center"/>
      <protection locked="0"/>
    </xf>
    <xf numFmtId="0" fontId="2" fillId="0" borderId="13" xfId="0" applyFont="1" applyBorder="1" applyAlignment="1">
      <alignment vertical="center"/>
    </xf>
    <xf numFmtId="1" fontId="2" fillId="7" borderId="72" xfId="1" applyNumberFormat="1" applyFont="1" applyFill="1" applyBorder="1" applyAlignment="1" applyProtection="1">
      <alignment horizontal="right" vertical="center"/>
      <protection locked="0"/>
    </xf>
    <xf numFmtId="0" fontId="3" fillId="0" borderId="67" xfId="0" applyFont="1" applyBorder="1" applyAlignment="1">
      <alignment vertical="center" wrapText="1"/>
    </xf>
    <xf numFmtId="0" fontId="0" fillId="0" borderId="32" xfId="0" applyBorder="1"/>
    <xf numFmtId="49" fontId="0" fillId="0" borderId="0" xfId="0" applyNumberFormat="1" applyAlignment="1">
      <alignment vertical="center"/>
    </xf>
    <xf numFmtId="0" fontId="3" fillId="0" borderId="9" xfId="1" applyNumberFormat="1" applyFont="1" applyFill="1" applyBorder="1" applyAlignment="1" applyProtection="1">
      <alignment vertical="center"/>
    </xf>
    <xf numFmtId="0" fontId="16" fillId="0" borderId="0" xfId="0" applyFont="1" applyAlignment="1" applyProtection="1">
      <alignment vertical="center"/>
      <protection hidden="1"/>
    </xf>
    <xf numFmtId="0" fontId="16" fillId="0" borderId="0" xfId="0" applyFont="1" applyAlignment="1">
      <alignment vertical="center"/>
    </xf>
    <xf numFmtId="0" fontId="3" fillId="6" borderId="41" xfId="0" applyFont="1" applyFill="1" applyBorder="1" applyAlignment="1">
      <alignment vertical="center"/>
    </xf>
    <xf numFmtId="165" fontId="3" fillId="2" borderId="41" xfId="0" applyNumberFormat="1" applyFont="1" applyFill="1" applyBorder="1" applyAlignment="1">
      <alignment vertical="center"/>
    </xf>
    <xf numFmtId="0" fontId="3" fillId="6" borderId="45" xfId="0" applyFont="1" applyFill="1" applyBorder="1" applyAlignment="1">
      <alignment vertical="center"/>
    </xf>
    <xf numFmtId="0" fontId="12" fillId="0" borderId="27" xfId="1" applyNumberFormat="1" applyFont="1" applyBorder="1" applyAlignment="1" applyProtection="1">
      <alignment vertical="center"/>
    </xf>
    <xf numFmtId="0" fontId="13" fillId="0" borderId="57" xfId="0" applyFont="1" applyBorder="1" applyAlignment="1">
      <alignment vertical="center"/>
    </xf>
    <xf numFmtId="0" fontId="2" fillId="0" borderId="16" xfId="0" applyFont="1" applyBorder="1" applyAlignment="1">
      <alignment vertical="center"/>
    </xf>
    <xf numFmtId="49" fontId="2" fillId="5" borderId="2" xfId="0" applyNumberFormat="1" applyFont="1" applyFill="1" applyBorder="1" applyAlignment="1" applyProtection="1">
      <alignment vertical="top" wrapText="1"/>
      <protection locked="0"/>
    </xf>
    <xf numFmtId="0" fontId="0" fillId="0" borderId="2" xfId="0" applyBorder="1" applyAlignment="1">
      <alignment wrapText="1"/>
    </xf>
    <xf numFmtId="0" fontId="25" fillId="0" borderId="7" xfId="0" applyFont="1" applyBorder="1" applyAlignment="1"/>
    <xf numFmtId="0" fontId="0" fillId="0" borderId="7" xfId="0" applyBorder="1" applyAlignment="1"/>
    <xf numFmtId="49" fontId="3" fillId="7" borderId="0" xfId="0" applyNumberFormat="1" applyFont="1" applyFill="1" applyAlignment="1" applyProtection="1">
      <alignment horizontal="left" vertical="top"/>
      <protection locked="0"/>
    </xf>
    <xf numFmtId="49" fontId="0" fillId="0" borderId="0" xfId="0" applyNumberFormat="1" applyAlignment="1" applyProtection="1">
      <alignment horizontal="left" vertical="top"/>
      <protection locked="0"/>
    </xf>
    <xf numFmtId="49" fontId="3" fillId="0" borderId="0" xfId="0" applyNumberFormat="1" applyFont="1" applyAlignment="1" applyProtection="1">
      <alignment horizontal="left" vertical="top"/>
      <protection locked="0"/>
    </xf>
    <xf numFmtId="0" fontId="12" fillId="0" borderId="56" xfId="0" applyFont="1" applyBorder="1" applyAlignment="1">
      <alignment vertical="center" wrapText="1"/>
    </xf>
    <xf numFmtId="0" fontId="12" fillId="0" borderId="64" xfId="0" applyFont="1" applyBorder="1" applyAlignment="1">
      <alignment vertical="center" wrapText="1"/>
    </xf>
    <xf numFmtId="165" fontId="3" fillId="5" borderId="65" xfId="0" applyNumberFormat="1" applyFont="1" applyFill="1" applyBorder="1" applyAlignment="1" applyProtection="1">
      <alignment horizontal="center" vertical="center"/>
      <protection locked="0"/>
    </xf>
    <xf numFmtId="165" fontId="3" fillId="5" borderId="64" xfId="0" applyNumberFormat="1" applyFont="1" applyFill="1" applyBorder="1" applyAlignment="1" applyProtection="1">
      <alignment horizontal="center" vertical="center"/>
      <protection locked="0"/>
    </xf>
    <xf numFmtId="0" fontId="2" fillId="0" borderId="0" xfId="0" applyFont="1" applyAlignment="1">
      <alignment horizontal="left" vertical="top"/>
    </xf>
    <xf numFmtId="0" fontId="3" fillId="4" borderId="33" xfId="0" applyNumberFormat="1" applyFont="1" applyFill="1" applyBorder="1" applyAlignment="1" applyProtection="1">
      <alignment vertical="center"/>
    </xf>
    <xf numFmtId="0" fontId="3" fillId="4" borderId="34" xfId="0" applyNumberFormat="1" applyFont="1" applyFill="1" applyBorder="1" applyAlignment="1" applyProtection="1">
      <alignment vertical="center"/>
    </xf>
    <xf numFmtId="0" fontId="3" fillId="4" borderId="80" xfId="0" applyNumberFormat="1" applyFont="1" applyFill="1" applyBorder="1" applyAlignment="1" applyProtection="1">
      <alignment vertical="center"/>
    </xf>
    <xf numFmtId="0" fontId="3" fillId="4" borderId="35" xfId="0" applyNumberFormat="1" applyFont="1" applyFill="1" applyBorder="1" applyAlignment="1" applyProtection="1">
      <alignment vertical="center"/>
    </xf>
    <xf numFmtId="165" fontId="2" fillId="5" borderId="14" xfId="0" applyNumberFormat="1" applyFont="1" applyFill="1" applyBorder="1" applyAlignment="1" applyProtection="1">
      <alignment horizontal="center" vertical="center"/>
      <protection locked="0"/>
    </xf>
    <xf numFmtId="165" fontId="2" fillId="5" borderId="15" xfId="0" applyNumberFormat="1" applyFont="1" applyFill="1" applyBorder="1" applyAlignment="1" applyProtection="1">
      <alignment horizontal="center" vertical="center"/>
      <protection locked="0"/>
    </xf>
    <xf numFmtId="165" fontId="2" fillId="5" borderId="13" xfId="0" applyNumberFormat="1" applyFont="1" applyFill="1" applyBorder="1" applyAlignment="1" applyProtection="1">
      <alignment horizontal="center" vertical="center"/>
      <protection locked="0"/>
    </xf>
    <xf numFmtId="49" fontId="2" fillId="3" borderId="32" xfId="0" applyNumberFormat="1" applyFont="1" applyFill="1" applyBorder="1" applyAlignment="1" applyProtection="1">
      <alignment vertical="center" shrinkToFit="1"/>
      <protection locked="0"/>
    </xf>
    <xf numFmtId="49" fontId="2" fillId="3" borderId="66" xfId="0" applyNumberFormat="1" applyFont="1" applyFill="1" applyBorder="1" applyAlignment="1" applyProtection="1">
      <alignment vertical="center" shrinkToFit="1"/>
      <protection locked="0"/>
    </xf>
    <xf numFmtId="49" fontId="2" fillId="3" borderId="13" xfId="0" applyNumberFormat="1" applyFont="1" applyFill="1" applyBorder="1" applyAlignment="1" applyProtection="1">
      <alignment vertical="center" shrinkToFit="1"/>
      <protection locked="0"/>
    </xf>
    <xf numFmtId="49" fontId="2" fillId="3" borderId="21" xfId="0" applyNumberFormat="1" applyFont="1" applyFill="1" applyBorder="1" applyAlignment="1" applyProtection="1">
      <alignment vertical="center" shrinkToFit="1"/>
      <protection locked="0"/>
    </xf>
    <xf numFmtId="166" fontId="0" fillId="0" borderId="0" xfId="0" quotePrefix="1" applyNumberFormat="1" applyAlignment="1">
      <alignment horizontal="center" vertical="center" wrapText="1"/>
    </xf>
    <xf numFmtId="0" fontId="0" fillId="0" borderId="0" xfId="0" applyAlignment="1">
      <alignment horizontal="center" vertical="center" wrapText="1"/>
    </xf>
    <xf numFmtId="0" fontId="2" fillId="0" borderId="13" xfId="0" applyFont="1" applyBorder="1" applyAlignment="1">
      <alignment vertical="center" wrapText="1"/>
    </xf>
    <xf numFmtId="0" fontId="2" fillId="0" borderId="0" xfId="0" applyFont="1" applyAlignment="1">
      <alignment vertical="center" wrapText="1"/>
    </xf>
    <xf numFmtId="0" fontId="2" fillId="0" borderId="0" xfId="0" applyFont="1" applyAlignment="1">
      <alignment vertical="center"/>
    </xf>
    <xf numFmtId="0" fontId="0" fillId="0" borderId="9" xfId="0" applyBorder="1" applyAlignment="1">
      <alignment vertical="center"/>
    </xf>
    <xf numFmtId="0" fontId="2" fillId="0" borderId="16" xfId="0" applyFont="1" applyBorder="1" applyAlignment="1">
      <alignment horizontal="left" vertical="center" wrapText="1"/>
    </xf>
    <xf numFmtId="165" fontId="2" fillId="5" borderId="19" xfId="0" applyNumberFormat="1" applyFont="1" applyFill="1" applyBorder="1" applyAlignment="1" applyProtection="1">
      <alignment horizontal="center" vertical="center"/>
      <protection locked="0"/>
    </xf>
    <xf numFmtId="165" fontId="2" fillId="5" borderId="20" xfId="0" applyNumberFormat="1" applyFont="1" applyFill="1" applyBorder="1" applyAlignment="1" applyProtection="1">
      <alignment horizontal="center" vertical="center"/>
      <protection locked="0"/>
    </xf>
    <xf numFmtId="165" fontId="2" fillId="5" borderId="8" xfId="0" applyNumberFormat="1" applyFont="1" applyFill="1" applyBorder="1" applyAlignment="1" applyProtection="1">
      <alignment horizontal="center" vertical="center"/>
      <protection locked="0"/>
    </xf>
    <xf numFmtId="165" fontId="2" fillId="5" borderId="9" xfId="0" applyNumberFormat="1" applyFont="1" applyFill="1" applyBorder="1" applyAlignment="1" applyProtection="1">
      <alignment horizontal="center" vertical="center"/>
      <protection locked="0"/>
    </xf>
    <xf numFmtId="165" fontId="2" fillId="5" borderId="21" xfId="0" applyNumberFormat="1" applyFont="1" applyFill="1" applyBorder="1" applyAlignment="1" applyProtection="1">
      <alignment horizontal="center" vertical="center"/>
      <protection locked="0"/>
    </xf>
    <xf numFmtId="165" fontId="2" fillId="5" borderId="0" xfId="0" applyNumberFormat="1" applyFont="1" applyFill="1" applyBorder="1" applyAlignment="1" applyProtection="1">
      <alignment horizontal="center" vertical="center"/>
      <protection locked="0"/>
    </xf>
    <xf numFmtId="0" fontId="2" fillId="5" borderId="35" xfId="0" applyFont="1" applyFill="1" applyBorder="1" applyAlignment="1" applyProtection="1">
      <alignment vertical="center" shrinkToFit="1"/>
      <protection locked="0"/>
    </xf>
    <xf numFmtId="0" fontId="2" fillId="5" borderId="36" xfId="0" applyFont="1" applyFill="1" applyBorder="1" applyAlignment="1" applyProtection="1">
      <alignment vertical="center" shrinkToFit="1"/>
      <protection locked="0"/>
    </xf>
    <xf numFmtId="165" fontId="2" fillId="5" borderId="17" xfId="0" applyNumberFormat="1" applyFont="1" applyFill="1" applyBorder="1" applyAlignment="1" applyProtection="1">
      <alignment horizontal="center" vertical="center"/>
      <protection locked="0"/>
    </xf>
    <xf numFmtId="165" fontId="2" fillId="5" borderId="18" xfId="0" applyNumberFormat="1" applyFont="1" applyFill="1" applyBorder="1" applyAlignment="1" applyProtection="1">
      <alignment horizontal="center" vertical="center"/>
      <protection locked="0"/>
    </xf>
    <xf numFmtId="0" fontId="2" fillId="0" borderId="35" xfId="0" applyFont="1" applyBorder="1" applyAlignment="1">
      <alignment horizontal="left" vertical="center" wrapText="1"/>
    </xf>
    <xf numFmtId="0" fontId="2" fillId="5" borderId="0" xfId="0" applyFont="1" applyFill="1" applyAlignment="1" applyProtection="1">
      <alignment horizontal="left" vertical="center" shrinkToFit="1"/>
      <protection locked="0"/>
    </xf>
    <xf numFmtId="49" fontId="27" fillId="0" borderId="0" xfId="0" applyNumberFormat="1" applyFont="1" applyAlignment="1">
      <alignment vertical="center"/>
    </xf>
    <xf numFmtId="49" fontId="28" fillId="0" borderId="0" xfId="0" applyNumberFormat="1" applyFont="1" applyAlignment="1">
      <alignment vertical="center"/>
    </xf>
    <xf numFmtId="0" fontId="28" fillId="0" borderId="0" xfId="0" applyFont="1" applyAlignment="1">
      <alignment vertical="center"/>
    </xf>
    <xf numFmtId="49" fontId="26" fillId="3" borderId="52" xfId="0" applyNumberFormat="1" applyFont="1" applyFill="1" applyBorder="1" applyAlignment="1" applyProtection="1">
      <alignment horizontal="center" vertical="center" wrapText="1"/>
      <protection locked="0"/>
    </xf>
    <xf numFmtId="49" fontId="25" fillId="3" borderId="52" xfId="0" applyNumberFormat="1" applyFont="1" applyFill="1" applyBorder="1" applyAlignment="1" applyProtection="1">
      <alignment horizontal="center" vertical="center" wrapText="1"/>
      <protection locked="0"/>
    </xf>
    <xf numFmtId="49" fontId="6" fillId="0" borderId="0" xfId="0" applyNumberFormat="1" applyFont="1" applyBorder="1" applyAlignment="1" applyProtection="1">
      <alignment horizontal="left" vertical="center" wrapText="1"/>
    </xf>
    <xf numFmtId="0" fontId="6" fillId="0" borderId="0" xfId="0" applyFont="1" applyBorder="1" applyAlignment="1">
      <alignment horizontal="left" vertical="center"/>
    </xf>
    <xf numFmtId="165" fontId="2" fillId="5" borderId="11" xfId="0" applyNumberFormat="1" applyFont="1" applyFill="1" applyBorder="1" applyAlignment="1" applyProtection="1">
      <alignment horizontal="center" vertical="center"/>
      <protection locked="0"/>
    </xf>
    <xf numFmtId="165" fontId="2" fillId="5" borderId="12" xfId="0" applyNumberFormat="1" applyFont="1" applyFill="1" applyBorder="1" applyAlignment="1" applyProtection="1">
      <alignment horizontal="center" vertical="center"/>
      <protection locked="0"/>
    </xf>
    <xf numFmtId="0" fontId="2" fillId="0" borderId="2" xfId="0" applyFont="1" applyBorder="1" applyAlignment="1" applyProtection="1">
      <alignment horizontal="right" vertical="center"/>
    </xf>
    <xf numFmtId="165" fontId="2" fillId="5" borderId="81" xfId="0" applyNumberFormat="1" applyFont="1" applyFill="1" applyBorder="1" applyAlignment="1" applyProtection="1">
      <alignment horizontal="center" vertical="center"/>
      <protection locked="0"/>
    </xf>
    <xf numFmtId="165" fontId="2" fillId="5" borderId="82" xfId="0" applyNumberFormat="1" applyFont="1" applyFill="1" applyBorder="1" applyAlignment="1" applyProtection="1">
      <alignment horizontal="center" vertical="center"/>
      <protection locked="0"/>
    </xf>
    <xf numFmtId="0" fontId="25" fillId="0" borderId="0" xfId="0" applyFont="1" applyAlignment="1">
      <alignment vertical="top" wrapText="1"/>
    </xf>
    <xf numFmtId="0" fontId="25" fillId="0" borderId="79" xfId="0" applyFont="1" applyBorder="1" applyAlignment="1">
      <alignment vertical="center" wrapText="1"/>
    </xf>
    <xf numFmtId="0" fontId="25" fillId="0" borderId="13" xfId="0" applyFont="1" applyBorder="1" applyAlignment="1">
      <alignment vertical="center" wrapText="1"/>
    </xf>
    <xf numFmtId="0" fontId="25" fillId="0" borderId="13" xfId="0" applyFont="1" applyBorder="1" applyAlignment="1">
      <alignment horizontal="left" vertical="center" wrapText="1"/>
    </xf>
    <xf numFmtId="0" fontId="3" fillId="0" borderId="67" xfId="0" applyFont="1" applyBorder="1" applyAlignment="1">
      <alignment vertical="center" wrapText="1"/>
    </xf>
    <xf numFmtId="0" fontId="3" fillId="0" borderId="22" xfId="0" applyFont="1" applyBorder="1" applyAlignment="1">
      <alignment vertical="center" wrapText="1"/>
    </xf>
    <xf numFmtId="0" fontId="3" fillId="0" borderId="69" xfId="0" applyFont="1" applyBorder="1" applyAlignment="1">
      <alignment vertical="center" wrapText="1"/>
    </xf>
    <xf numFmtId="0" fontId="3" fillId="4" borderId="33" xfId="0" applyNumberFormat="1" applyFont="1" applyFill="1" applyBorder="1" applyAlignment="1" applyProtection="1">
      <alignment horizontal="center" vertical="center"/>
    </xf>
    <xf numFmtId="0" fontId="3" fillId="4" borderId="34" xfId="0" applyNumberFormat="1" applyFont="1" applyFill="1" applyBorder="1" applyAlignment="1" applyProtection="1">
      <alignment horizontal="center" vertical="center"/>
    </xf>
    <xf numFmtId="165" fontId="3" fillId="0" borderId="8" xfId="0" applyNumberFormat="1" applyFont="1" applyFill="1" applyBorder="1" applyAlignment="1" applyProtection="1">
      <alignment horizontal="center" vertical="center"/>
    </xf>
    <xf numFmtId="165" fontId="3" fillId="0" borderId="9" xfId="0" applyNumberFormat="1" applyFont="1" applyFill="1" applyBorder="1" applyAlignment="1" applyProtection="1">
      <alignment horizontal="center" vertical="center"/>
    </xf>
    <xf numFmtId="165" fontId="2" fillId="5" borderId="77" xfId="0" applyNumberFormat="1" applyFont="1" applyFill="1" applyBorder="1" applyAlignment="1" applyProtection="1">
      <alignment horizontal="center" vertical="center"/>
      <protection locked="0"/>
    </xf>
    <xf numFmtId="165" fontId="2" fillId="5" borderId="79" xfId="0" applyNumberFormat="1" applyFont="1" applyFill="1" applyBorder="1" applyAlignment="1" applyProtection="1">
      <alignment horizontal="center" vertical="center"/>
      <protection locked="0"/>
    </xf>
    <xf numFmtId="165" fontId="2" fillId="5" borderId="16" xfId="0" applyNumberFormat="1" applyFont="1" applyFill="1" applyBorder="1" applyAlignment="1" applyProtection="1">
      <alignment horizontal="center" vertical="center"/>
      <protection locked="0"/>
    </xf>
    <xf numFmtId="0" fontId="3" fillId="4" borderId="32" xfId="0" applyNumberFormat="1" applyFont="1" applyFill="1" applyBorder="1" applyAlignment="1" applyProtection="1">
      <alignment horizontal="center" vertical="center"/>
    </xf>
    <xf numFmtId="165" fontId="3" fillId="0" borderId="0" xfId="0" applyNumberFormat="1" applyFont="1" applyFill="1" applyBorder="1" applyAlignment="1" applyProtection="1">
      <alignment horizontal="center" vertical="center"/>
    </xf>
    <xf numFmtId="0" fontId="2" fillId="0" borderId="0" xfId="0" applyFont="1" applyAlignment="1">
      <alignment horizontal="left" vertical="top" wrapText="1"/>
    </xf>
    <xf numFmtId="0" fontId="2" fillId="0" borderId="0" xfId="0" applyFont="1" applyAlignment="1">
      <alignment vertical="top" wrapText="1"/>
    </xf>
    <xf numFmtId="0" fontId="25" fillId="0" borderId="0" xfId="0" applyFont="1" applyAlignment="1" applyProtection="1">
      <alignment vertical="center"/>
      <protection hidden="1"/>
    </xf>
    <xf numFmtId="0" fontId="25" fillId="0" borderId="0" xfId="0" applyFont="1"/>
    <xf numFmtId="0" fontId="25" fillId="0" borderId="0" xfId="0" applyFont="1" applyAlignment="1">
      <alignment horizontal="left" vertical="top"/>
    </xf>
    <xf numFmtId="165" fontId="3" fillId="5" borderId="56" xfId="0" applyNumberFormat="1" applyFont="1" applyFill="1" applyBorder="1" applyAlignment="1" applyProtection="1">
      <alignment horizontal="center" vertical="center"/>
      <protection locked="0"/>
    </xf>
    <xf numFmtId="165" fontId="3" fillId="0" borderId="63" xfId="0" applyNumberFormat="1" applyFont="1" applyFill="1" applyBorder="1" applyAlignment="1" applyProtection="1">
      <alignment vertical="center"/>
    </xf>
    <xf numFmtId="165" fontId="3" fillId="0" borderId="62" xfId="0" applyNumberFormat="1" applyFont="1" applyFill="1" applyBorder="1" applyAlignment="1" applyProtection="1">
      <alignment vertical="center"/>
    </xf>
    <xf numFmtId="165" fontId="3" fillId="0" borderId="22" xfId="0" applyNumberFormat="1" applyFont="1" applyFill="1" applyBorder="1" applyAlignment="1" applyProtection="1">
      <alignment vertical="center"/>
    </xf>
    <xf numFmtId="165" fontId="3" fillId="0" borderId="33" xfId="0" applyNumberFormat="1" applyFont="1" applyFill="1" applyBorder="1" applyAlignment="1" applyProtection="1">
      <alignment horizontal="center" vertical="center"/>
    </xf>
    <xf numFmtId="165" fontId="3" fillId="0" borderId="34" xfId="0" applyNumberFormat="1" applyFont="1" applyFill="1" applyBorder="1" applyAlignment="1" applyProtection="1">
      <alignment horizontal="center" vertical="center"/>
    </xf>
    <xf numFmtId="165" fontId="3" fillId="0" borderId="32" xfId="0" applyNumberFormat="1" applyFont="1" applyFill="1" applyBorder="1" applyAlignment="1" applyProtection="1">
      <alignment horizontal="center" vertical="center"/>
    </xf>
    <xf numFmtId="0" fontId="0" fillId="0" borderId="0" xfId="0" applyAlignment="1" applyProtection="1">
      <alignment horizontal="left" vertical="top"/>
      <protection locked="0"/>
    </xf>
    <xf numFmtId="49" fontId="26" fillId="3" borderId="52" xfId="0" applyNumberFormat="1" applyFont="1" applyFill="1" applyBorder="1" applyAlignment="1" applyProtection="1">
      <alignment horizontal="center" vertical="top" wrapText="1"/>
      <protection locked="0"/>
    </xf>
    <xf numFmtId="49" fontId="25" fillId="3" borderId="52" xfId="0" applyNumberFormat="1" applyFont="1" applyFill="1" applyBorder="1" applyAlignment="1" applyProtection="1">
      <alignment horizontal="center" vertical="top" wrapText="1"/>
      <protection locked="0"/>
    </xf>
    <xf numFmtId="0" fontId="25" fillId="0" borderId="0" xfId="0" applyFont="1" applyAlignment="1">
      <alignment vertical="center" wrapText="1"/>
    </xf>
    <xf numFmtId="0" fontId="25" fillId="0" borderId="0" xfId="0" applyFont="1" applyAlignment="1">
      <alignment wrapText="1"/>
    </xf>
    <xf numFmtId="49" fontId="6" fillId="0" borderId="0" xfId="0" applyNumberFormat="1" applyFont="1" applyAlignment="1">
      <alignment horizontal="left" vertical="center" wrapText="1"/>
    </xf>
    <xf numFmtId="0" fontId="6" fillId="0" borderId="0" xfId="0" applyFont="1" applyAlignment="1">
      <alignment horizontal="left" vertical="center"/>
    </xf>
    <xf numFmtId="165" fontId="3" fillId="0" borderId="63" xfId="0" applyNumberFormat="1" applyFont="1" applyBorder="1" applyAlignment="1">
      <alignment vertical="center"/>
    </xf>
    <xf numFmtId="165" fontId="3" fillId="0" borderId="62" xfId="0" applyNumberFormat="1" applyFont="1" applyBorder="1" applyAlignment="1">
      <alignment vertical="center"/>
    </xf>
    <xf numFmtId="165" fontId="3" fillId="0" borderId="22" xfId="0" applyNumberFormat="1" applyFont="1" applyBorder="1" applyAlignment="1">
      <alignment vertical="center"/>
    </xf>
    <xf numFmtId="165" fontId="2" fillId="5" borderId="78" xfId="0" applyNumberFormat="1" applyFont="1" applyFill="1" applyBorder="1" applyAlignment="1" applyProtection="1">
      <alignment horizontal="center" vertical="center"/>
      <protection locked="0"/>
    </xf>
    <xf numFmtId="0" fontId="3" fillId="4" borderId="32" xfId="0" applyNumberFormat="1" applyFont="1" applyFill="1" applyBorder="1" applyAlignment="1" applyProtection="1">
      <alignment vertical="center"/>
    </xf>
    <xf numFmtId="165" fontId="2" fillId="5" borderId="63" xfId="0" applyNumberFormat="1" applyFont="1" applyFill="1" applyBorder="1" applyAlignment="1" applyProtection="1">
      <alignment horizontal="center" vertical="center"/>
      <protection locked="0"/>
    </xf>
    <xf numFmtId="165" fontId="2" fillId="5" borderId="62" xfId="0" applyNumberFormat="1" applyFont="1" applyFill="1" applyBorder="1" applyAlignment="1" applyProtection="1">
      <alignment horizontal="center" vertical="center"/>
      <protection locked="0"/>
    </xf>
    <xf numFmtId="165" fontId="2" fillId="5" borderId="22" xfId="0" applyNumberFormat="1" applyFont="1" applyFill="1" applyBorder="1" applyAlignment="1" applyProtection="1">
      <alignment horizontal="center" vertical="center"/>
      <protection locked="0"/>
    </xf>
    <xf numFmtId="165" fontId="3" fillId="0" borderId="74" xfId="0" applyNumberFormat="1" applyFont="1" applyFill="1" applyBorder="1" applyAlignment="1" applyProtection="1">
      <alignment vertical="center"/>
    </xf>
    <xf numFmtId="165" fontId="3" fillId="0" borderId="76" xfId="0" applyNumberFormat="1" applyFont="1" applyFill="1" applyBorder="1" applyAlignment="1" applyProtection="1">
      <alignment vertical="center"/>
    </xf>
    <xf numFmtId="165" fontId="3" fillId="0" borderId="75" xfId="0" applyNumberFormat="1" applyFont="1" applyFill="1" applyBorder="1" applyAlignment="1" applyProtection="1">
      <alignment vertical="center"/>
    </xf>
    <xf numFmtId="0" fontId="29" fillId="0" borderId="0" xfId="0" applyFont="1" applyAlignment="1">
      <alignment horizontal="left" vertical="top" wrapText="1"/>
    </xf>
    <xf numFmtId="0" fontId="29" fillId="0" borderId="0" xfId="0" applyFont="1" applyAlignment="1">
      <alignment vertical="top" wrapText="1"/>
    </xf>
    <xf numFmtId="0" fontId="2" fillId="0" borderId="0" xfId="0" applyFont="1" applyAlignment="1">
      <alignment wrapText="1"/>
    </xf>
    <xf numFmtId="0" fontId="31" fillId="0" borderId="0" xfId="0" applyFont="1" applyAlignment="1">
      <alignment horizontal="left" vertical="top" wrapText="1"/>
    </xf>
  </cellXfs>
  <cellStyles count="4">
    <cellStyle name="Explanatory Text" xfId="2" builtinId="53"/>
    <cellStyle name="Normal" xfId="0" builtinId="0"/>
    <cellStyle name="Percent" xfId="1" builtinId="5"/>
    <cellStyle name="Standard 2" xfId="3" xr:uid="{00000000-0005-0000-0000-000003000000}"/>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969696"/>
      <color rgb="FFFFCC00"/>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757555</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9772650" y="114300"/>
          <a:ext cx="1914525" cy="638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9725025" y="114300"/>
          <a:ext cx="1914525" cy="638175"/>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41C45BA5-DB9C-4187-97D6-2C3E8ABF808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9734550" y="114300"/>
          <a:ext cx="1933575" cy="6381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74C76574-763B-4A64-B112-AA2D4307FA7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9747250" y="114300"/>
          <a:ext cx="1930400"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407B6AA1-4FB6-4D84-BB0F-793AF25FF3B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9734550" y="114300"/>
          <a:ext cx="1933575" cy="6381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4F40DA8B-1ED6-4E46-AA8F-624D4DB8053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9747250" y="114300"/>
          <a:ext cx="1930400"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D1DBBD0E-A113-43CB-B650-7BA7369F131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9734550"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4" name="Grafik 3">
          <a:extLst>
            <a:ext uri="{FF2B5EF4-FFF2-40B4-BE49-F238E27FC236}">
              <a16:creationId xmlns:a16="http://schemas.microsoft.com/office/drawing/2014/main" id="{D637456E-18FA-47BA-B183-BDAAA9A87EF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9734550" y="114300"/>
          <a:ext cx="1933575" cy="6381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16</xdr:row>
      <xdr:rowOff>0</xdr:rowOff>
    </xdr:from>
    <xdr:to>
      <xdr:col>1</xdr:col>
      <xdr:colOff>1520190</xdr:colOff>
      <xdr:row>16</xdr:row>
      <xdr:rowOff>1905</xdr:rowOff>
    </xdr:to>
    <xdr:pic>
      <xdr:nvPicPr>
        <xdr:cNvPr id="2" name="Grafik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3333750"/>
          <a:ext cx="1520190" cy="1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xdr:row>
      <xdr:rowOff>0</xdr:rowOff>
    </xdr:from>
    <xdr:to>
      <xdr:col>1</xdr:col>
      <xdr:colOff>1520190</xdr:colOff>
      <xdr:row>16</xdr:row>
      <xdr:rowOff>1905</xdr:rowOff>
    </xdr:to>
    <xdr:pic>
      <xdr:nvPicPr>
        <xdr:cNvPr id="3" name="Grafik 2">
          <a:extLst>
            <a:ext uri="{FF2B5EF4-FFF2-40B4-BE49-F238E27FC236}">
              <a16:creationId xmlns:a16="http://schemas.microsoft.com/office/drawing/2014/main" id="{3ECB6270-51E3-4781-AE19-B017E9C6BB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5324475"/>
          <a:ext cx="1520190" cy="1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xdr:row>
      <xdr:rowOff>0</xdr:rowOff>
    </xdr:from>
    <xdr:to>
      <xdr:col>1</xdr:col>
      <xdr:colOff>1520190</xdr:colOff>
      <xdr:row>16</xdr:row>
      <xdr:rowOff>1905</xdr:rowOff>
    </xdr:to>
    <xdr:pic>
      <xdr:nvPicPr>
        <xdr:cNvPr id="4" name="Grafik 3">
          <a:extLst>
            <a:ext uri="{FF2B5EF4-FFF2-40B4-BE49-F238E27FC236}">
              <a16:creationId xmlns:a16="http://schemas.microsoft.com/office/drawing/2014/main" id="{55A582E9-C416-43BE-8F9A-C03547B661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5324475"/>
          <a:ext cx="1520190" cy="1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pageSetUpPr fitToPage="1"/>
  </sheetPr>
  <dimension ref="A1:U52"/>
  <sheetViews>
    <sheetView showGridLines="0" tabSelected="1" zoomScaleNormal="100" zoomScaleSheetLayoutView="75" workbookViewId="0">
      <selection activeCell="D4" sqref="D4:G4"/>
    </sheetView>
  </sheetViews>
  <sheetFormatPr defaultColWidth="5.77734375" defaultRowHeight="10.15" customHeight="1"/>
  <cols>
    <col min="1" max="1" width="4.44140625" style="3" customWidth="1"/>
    <col min="2" max="2" width="29.6640625" style="8" customWidth="1"/>
    <col min="3" max="3" width="7" style="8" customWidth="1"/>
    <col min="4" max="4" width="15.6640625" style="8" customWidth="1"/>
    <col min="5" max="5" width="15.33203125" style="8" customWidth="1"/>
    <col min="6" max="6" width="11" style="8" customWidth="1"/>
    <col min="7" max="7" width="12" style="8" customWidth="1"/>
    <col min="8" max="8" width="9.33203125" style="8" customWidth="1"/>
    <col min="9" max="9" width="10.77734375" style="3" customWidth="1"/>
    <col min="10" max="10" width="10.33203125" style="9" customWidth="1"/>
    <col min="11" max="11" width="10.33203125" style="4" customWidth="1"/>
    <col min="12" max="12" width="10.33203125" style="9" customWidth="1"/>
    <col min="13" max="13" width="10.33203125" style="4" customWidth="1"/>
    <col min="14" max="14" width="10.33203125" style="9" customWidth="1"/>
    <col min="15" max="15" width="10.33203125" style="4" customWidth="1"/>
    <col min="16" max="16" width="10.33203125" style="9" customWidth="1"/>
    <col min="17" max="17" width="10.33203125" style="4" customWidth="1"/>
    <col min="18" max="18" width="10.33203125" style="10" customWidth="1"/>
    <col min="19" max="19" width="10.33203125" style="2" customWidth="1"/>
    <col min="20" max="20" width="9.44140625" style="6" customWidth="1"/>
    <col min="21" max="21" width="8" style="6" bestFit="1" customWidth="1"/>
    <col min="22" max="22" width="6.44140625" style="6" bestFit="1" customWidth="1"/>
    <col min="23" max="16384" width="5.77734375" style="6"/>
  </cols>
  <sheetData>
    <row r="1" spans="1:21" ht="69.75" customHeight="1">
      <c r="A1" s="264" t="s">
        <v>361</v>
      </c>
      <c r="B1" s="265"/>
      <c r="C1" s="265"/>
      <c r="D1" s="265"/>
      <c r="E1" s="265"/>
      <c r="F1" s="265"/>
      <c r="G1" s="265"/>
      <c r="H1" s="265"/>
      <c r="I1" s="266"/>
      <c r="J1" s="266"/>
      <c r="K1" s="266"/>
      <c r="L1" s="266"/>
      <c r="M1" s="266"/>
      <c r="N1" s="266"/>
      <c r="O1" s="266"/>
      <c r="P1" s="266"/>
      <c r="Q1" s="269"/>
      <c r="R1" s="270"/>
      <c r="S1" s="270"/>
      <c r="U1" s="75" t="s">
        <v>362</v>
      </c>
    </row>
    <row r="2" spans="1:21" ht="10.5">
      <c r="A2" s="22"/>
      <c r="B2" s="23"/>
      <c r="C2" s="23"/>
      <c r="D2" s="23"/>
      <c r="E2" s="23"/>
      <c r="F2" s="23"/>
      <c r="G2" s="23"/>
      <c r="H2" s="23"/>
      <c r="I2" s="22"/>
      <c r="J2" s="24"/>
      <c r="K2" s="5"/>
      <c r="L2" s="24"/>
      <c r="M2" s="5"/>
      <c r="N2" s="24"/>
      <c r="O2" s="5"/>
      <c r="P2" s="24"/>
      <c r="Q2" s="5"/>
      <c r="R2" s="273" t="str">
        <f>"page 1 of "&amp;IF((COUNTIF('CandidateTenderer 6-10'!J11:S26,"ja")+COUNTIF('CandidateTenderer 6-10'!J11:S26,"nein"))&gt;0,2,1)+IF((COUNTIF('CandidateTenderer 11-15'!J11:S26,"ja")+COUNTIF('CandidateTenderer 11-15'!J11:S26,"nein"))&gt;0,1,0)+IF((COUNTIF('CandidateTenderer 16-20'!J11:S26,"ja")+COUNTIF('CandidateTenderer 16-20'!J11:S26,"nein"))&gt;0,1,0)</f>
        <v>page 1 of 1</v>
      </c>
      <c r="S2" s="273"/>
      <c r="T2" s="74" t="s">
        <v>430</v>
      </c>
    </row>
    <row r="3" spans="1:21" ht="4.75" customHeight="1">
      <c r="A3" s="29"/>
      <c r="B3" s="30"/>
      <c r="C3" s="30"/>
      <c r="D3" s="30"/>
      <c r="E3" s="30"/>
      <c r="F3" s="30"/>
      <c r="G3" s="31"/>
      <c r="H3" s="31"/>
      <c r="I3" s="31"/>
      <c r="J3" s="31"/>
      <c r="K3" s="31"/>
      <c r="L3" s="31"/>
      <c r="M3" s="31"/>
      <c r="N3" s="32"/>
      <c r="O3" s="32"/>
      <c r="P3" s="32"/>
      <c r="Q3" s="32"/>
      <c r="R3" s="33"/>
      <c r="S3" s="34"/>
    </row>
    <row r="4" spans="1:21" ht="23.25" customHeight="1">
      <c r="A4" s="29">
        <f>ROW(A1)</f>
        <v>1</v>
      </c>
      <c r="B4" s="292" t="s">
        <v>363</v>
      </c>
      <c r="C4" s="292"/>
      <c r="D4" s="226"/>
      <c r="E4" s="227"/>
      <c r="F4" s="227"/>
      <c r="G4" s="227"/>
      <c r="H4" s="233" t="s">
        <v>407</v>
      </c>
      <c r="I4" s="233"/>
      <c r="J4" s="226" t="s">
        <v>439</v>
      </c>
      <c r="K4" s="227"/>
      <c r="L4" s="227"/>
      <c r="M4" s="227"/>
      <c r="N4" s="227"/>
      <c r="O4" s="227"/>
      <c r="P4" s="294" t="s">
        <v>408</v>
      </c>
      <c r="Q4" s="295"/>
      <c r="R4" s="226" t="s">
        <v>438</v>
      </c>
      <c r="S4" s="227"/>
    </row>
    <row r="5" spans="1:21" ht="11.25" customHeight="1">
      <c r="A5" s="29">
        <f t="shared" ref="A5:A46" si="0">ROW(A2)</f>
        <v>2</v>
      </c>
      <c r="B5" s="131" t="s">
        <v>364</v>
      </c>
      <c r="C5" s="132"/>
      <c r="D5" s="226"/>
      <c r="E5" s="227"/>
      <c r="F5" s="227"/>
      <c r="G5" s="227"/>
      <c r="H5" s="276" t="s">
        <v>409</v>
      </c>
      <c r="I5" s="276"/>
      <c r="J5" s="226"/>
      <c r="K5" s="227"/>
      <c r="L5" s="227"/>
      <c r="M5" s="227"/>
      <c r="N5" s="227"/>
      <c r="O5" s="227"/>
      <c r="P5" s="296" t="s">
        <v>410</v>
      </c>
      <c r="Q5" s="295"/>
      <c r="R5" s="226" t="s">
        <v>437</v>
      </c>
      <c r="S5" s="227"/>
    </row>
    <row r="6" spans="1:21" ht="10.5">
      <c r="A6" s="29">
        <f t="shared" si="0"/>
        <v>3</v>
      </c>
      <c r="B6" s="131" t="s">
        <v>365</v>
      </c>
      <c r="C6" s="133"/>
      <c r="D6" s="226"/>
      <c r="E6" s="227"/>
      <c r="F6" s="227"/>
      <c r="G6" s="227"/>
      <c r="H6" s="276"/>
      <c r="I6" s="276"/>
      <c r="J6" s="304"/>
      <c r="K6" s="304"/>
      <c r="L6" s="304"/>
      <c r="M6" s="304"/>
      <c r="N6" s="304"/>
      <c r="O6" s="304"/>
      <c r="P6" s="183"/>
      <c r="Q6" s="193"/>
      <c r="R6" s="228"/>
      <c r="S6" s="228"/>
    </row>
    <row r="7" spans="1:21" ht="14.15" customHeight="1">
      <c r="A7" s="29">
        <f t="shared" si="0"/>
        <v>4</v>
      </c>
      <c r="B7" s="92"/>
      <c r="C7" s="92"/>
      <c r="D7" s="92"/>
      <c r="E7" s="92"/>
      <c r="F7" s="92"/>
      <c r="G7" s="93"/>
      <c r="H7" s="93"/>
      <c r="I7" s="93"/>
      <c r="J7" s="93"/>
      <c r="K7" s="93"/>
      <c r="L7" s="93"/>
      <c r="M7" s="93"/>
      <c r="N7" s="94"/>
      <c r="O7" s="94"/>
      <c r="P7" s="94"/>
      <c r="Q7" s="94"/>
      <c r="R7" s="95"/>
      <c r="S7" s="96"/>
    </row>
    <row r="8" spans="1:21" s="1" customFormat="1" ht="18.75" customHeight="1">
      <c r="A8" s="29">
        <f t="shared" si="0"/>
        <v>5</v>
      </c>
      <c r="B8" s="97"/>
      <c r="C8" s="97"/>
      <c r="D8" s="97"/>
      <c r="E8" s="97"/>
      <c r="F8" s="97"/>
      <c r="G8" s="97"/>
      <c r="H8" s="97"/>
      <c r="I8" s="98"/>
      <c r="J8" s="267" t="s">
        <v>378</v>
      </c>
      <c r="K8" s="268"/>
      <c r="L8" s="267" t="s">
        <v>379</v>
      </c>
      <c r="M8" s="268"/>
      <c r="N8" s="267" t="s">
        <v>380</v>
      </c>
      <c r="O8" s="268"/>
      <c r="P8" s="267" t="s">
        <v>381</v>
      </c>
      <c r="Q8" s="268"/>
      <c r="R8" s="267" t="s">
        <v>382</v>
      </c>
      <c r="S8" s="268"/>
    </row>
    <row r="9" spans="1:21" s="1" customFormat="1" ht="25.5" customHeight="1">
      <c r="A9" s="29">
        <f t="shared" si="0"/>
        <v>6</v>
      </c>
      <c r="B9" s="134" t="s">
        <v>366</v>
      </c>
      <c r="C9" s="135"/>
      <c r="D9" s="135"/>
      <c r="E9" s="135"/>
      <c r="F9" s="135"/>
      <c r="G9" s="135"/>
      <c r="H9" s="97"/>
      <c r="I9" s="97"/>
      <c r="J9" s="114"/>
      <c r="K9" s="115"/>
      <c r="L9" s="114"/>
      <c r="M9" s="115"/>
      <c r="N9" s="114"/>
      <c r="O9" s="115"/>
      <c r="P9" s="114"/>
      <c r="Q9" s="115"/>
      <c r="R9" s="114"/>
      <c r="S9" s="115"/>
    </row>
    <row r="10" spans="1:21" s="7" customFormat="1" ht="13">
      <c r="A10" s="29">
        <f t="shared" si="0"/>
        <v>7</v>
      </c>
      <c r="B10" s="136" t="s">
        <v>367</v>
      </c>
      <c r="C10" s="137"/>
      <c r="D10" s="137"/>
      <c r="E10" s="137"/>
      <c r="F10" s="137"/>
      <c r="G10" s="137"/>
      <c r="H10" s="99"/>
      <c r="I10" s="100"/>
      <c r="J10" s="234"/>
      <c r="K10" s="235"/>
      <c r="L10" s="234"/>
      <c r="M10" s="235"/>
      <c r="N10" s="234"/>
      <c r="O10" s="235"/>
      <c r="P10" s="234"/>
      <c r="Q10" s="235"/>
      <c r="R10" s="236"/>
      <c r="S10" s="237"/>
    </row>
    <row r="11" spans="1:21" ht="12.25" customHeight="1">
      <c r="A11" s="29">
        <f t="shared" si="0"/>
        <v>8</v>
      </c>
      <c r="B11" s="277" t="s">
        <v>368</v>
      </c>
      <c r="C11" s="277"/>
      <c r="D11" s="277"/>
      <c r="E11" s="277"/>
      <c r="F11" s="277"/>
      <c r="G11" s="277"/>
      <c r="H11" s="101"/>
      <c r="I11" s="102"/>
      <c r="J11" s="271"/>
      <c r="K11" s="272"/>
      <c r="L11" s="271"/>
      <c r="M11" s="272"/>
      <c r="N11" s="271"/>
      <c r="O11" s="272"/>
      <c r="P11" s="271"/>
      <c r="Q11" s="272"/>
      <c r="R11" s="274"/>
      <c r="S11" s="275"/>
    </row>
    <row r="12" spans="1:21" ht="12.25" customHeight="1">
      <c r="A12" s="29">
        <f t="shared" si="0"/>
        <v>9</v>
      </c>
      <c r="B12" s="278" t="s">
        <v>369</v>
      </c>
      <c r="C12" s="278"/>
      <c r="D12" s="278"/>
      <c r="E12" s="278"/>
      <c r="F12" s="278"/>
      <c r="G12" s="278"/>
      <c r="H12" s="103"/>
      <c r="I12" s="104"/>
      <c r="J12" s="238"/>
      <c r="K12" s="239"/>
      <c r="L12" s="238"/>
      <c r="M12" s="239"/>
      <c r="N12" s="238"/>
      <c r="O12" s="239"/>
      <c r="P12" s="238"/>
      <c r="Q12" s="239"/>
      <c r="R12" s="238"/>
      <c r="S12" s="240"/>
    </row>
    <row r="13" spans="1:21" ht="12.25" customHeight="1">
      <c r="A13" s="29">
        <f t="shared" si="0"/>
        <v>10</v>
      </c>
      <c r="B13" s="278" t="s">
        <v>370</v>
      </c>
      <c r="C13" s="278"/>
      <c r="D13" s="278"/>
      <c r="E13" s="278"/>
      <c r="F13" s="278"/>
      <c r="G13" s="278"/>
      <c r="H13" s="103"/>
      <c r="I13" s="104"/>
      <c r="J13" s="238"/>
      <c r="K13" s="239"/>
      <c r="L13" s="238"/>
      <c r="M13" s="239"/>
      <c r="N13" s="238"/>
      <c r="O13" s="239"/>
      <c r="P13" s="238"/>
      <c r="Q13" s="239"/>
      <c r="R13" s="238"/>
      <c r="S13" s="240"/>
      <c r="U13" s="113"/>
    </row>
    <row r="14" spans="1:21" ht="11.25" customHeight="1">
      <c r="A14" s="29">
        <f t="shared" si="0"/>
        <v>11</v>
      </c>
      <c r="B14" s="278" t="s">
        <v>371</v>
      </c>
      <c r="C14" s="278"/>
      <c r="D14" s="278"/>
      <c r="E14" s="278"/>
      <c r="F14" s="278"/>
      <c r="G14" s="278"/>
      <c r="H14" s="103"/>
      <c r="I14" s="104"/>
      <c r="J14" s="238"/>
      <c r="K14" s="239"/>
      <c r="L14" s="238"/>
      <c r="M14" s="239"/>
      <c r="N14" s="238"/>
      <c r="O14" s="239"/>
      <c r="P14" s="238"/>
      <c r="Q14" s="239"/>
      <c r="R14" s="238"/>
      <c r="S14" s="240"/>
    </row>
    <row r="15" spans="1:21" ht="12.25" customHeight="1">
      <c r="A15" s="29">
        <f t="shared" si="0"/>
        <v>12</v>
      </c>
      <c r="B15" s="279" t="s">
        <v>372</v>
      </c>
      <c r="C15" s="279"/>
      <c r="D15" s="279"/>
      <c r="E15" s="279"/>
      <c r="F15" s="279"/>
      <c r="G15" s="279"/>
      <c r="H15" s="105"/>
      <c r="I15" s="104"/>
      <c r="J15" s="238"/>
      <c r="K15" s="239"/>
      <c r="L15" s="238"/>
      <c r="M15" s="239"/>
      <c r="N15" s="238"/>
      <c r="O15" s="239"/>
      <c r="P15" s="238"/>
      <c r="Q15" s="239"/>
      <c r="R15" s="238"/>
      <c r="S15" s="240"/>
    </row>
    <row r="16" spans="1:21" ht="38.25" customHeight="1">
      <c r="A16" s="29">
        <f t="shared" si="0"/>
        <v>13</v>
      </c>
      <c r="B16" s="247" t="s">
        <v>373</v>
      </c>
      <c r="C16" s="247"/>
      <c r="D16" s="247"/>
      <c r="E16" s="247"/>
      <c r="F16" s="247"/>
      <c r="G16" s="138" t="s">
        <v>374</v>
      </c>
      <c r="H16" s="106">
        <v>500000</v>
      </c>
      <c r="I16" s="107" t="s">
        <v>307</v>
      </c>
      <c r="J16" s="238"/>
      <c r="K16" s="239"/>
      <c r="L16" s="238"/>
      <c r="M16" s="239"/>
      <c r="N16" s="238"/>
      <c r="O16" s="239"/>
      <c r="P16" s="238"/>
      <c r="Q16" s="239"/>
      <c r="R16" s="238"/>
      <c r="S16" s="240"/>
    </row>
    <row r="17" spans="1:19" ht="19.5" customHeight="1">
      <c r="A17" s="29">
        <f t="shared" si="0"/>
        <v>14</v>
      </c>
      <c r="B17" s="251" t="s">
        <v>431</v>
      </c>
      <c r="C17" s="251"/>
      <c r="D17" s="251"/>
      <c r="E17" s="251"/>
      <c r="F17" s="251"/>
      <c r="G17" s="139" t="s">
        <v>374</v>
      </c>
      <c r="H17" s="108">
        <v>5</v>
      </c>
      <c r="I17" s="221" t="s">
        <v>377</v>
      </c>
      <c r="J17" s="260"/>
      <c r="K17" s="261"/>
      <c r="L17" s="260"/>
      <c r="M17" s="261"/>
      <c r="N17" s="260"/>
      <c r="O17" s="261"/>
      <c r="P17" s="260"/>
      <c r="Q17" s="261"/>
      <c r="R17" s="260"/>
      <c r="S17" s="289"/>
    </row>
    <row r="18" spans="1:19" ht="10.5">
      <c r="A18" s="29">
        <f t="shared" si="0"/>
        <v>15</v>
      </c>
      <c r="B18" s="140" t="s">
        <v>376</v>
      </c>
      <c r="C18" s="141"/>
      <c r="D18" s="141"/>
      <c r="E18" s="141"/>
      <c r="F18" s="141"/>
      <c r="G18" s="141"/>
      <c r="H18" s="109"/>
      <c r="I18" s="110"/>
      <c r="J18" s="238"/>
      <c r="K18" s="239"/>
      <c r="L18" s="238"/>
      <c r="M18" s="239"/>
      <c r="N18" s="238"/>
      <c r="O18" s="239"/>
      <c r="P18" s="238"/>
      <c r="Q18" s="239"/>
      <c r="R18" s="287"/>
      <c r="S18" s="288"/>
    </row>
    <row r="19" spans="1:19" s="7" customFormat="1" ht="4.75" customHeight="1">
      <c r="A19" s="29">
        <f t="shared" si="0"/>
        <v>16</v>
      </c>
      <c r="B19" s="111"/>
      <c r="C19" s="111"/>
      <c r="D19" s="111"/>
      <c r="E19" s="111"/>
      <c r="F19" s="111"/>
      <c r="G19" s="111"/>
      <c r="H19" s="111"/>
      <c r="I19" s="112"/>
      <c r="J19" s="285"/>
      <c r="K19" s="286"/>
      <c r="L19" s="285"/>
      <c r="M19" s="286"/>
      <c r="N19" s="285"/>
      <c r="O19" s="286"/>
      <c r="P19" s="285"/>
      <c r="Q19" s="286"/>
      <c r="R19" s="285"/>
      <c r="S19" s="291"/>
    </row>
    <row r="20" spans="1:19" s="7" customFormat="1" ht="13">
      <c r="A20" s="29">
        <f t="shared" si="0"/>
        <v>17</v>
      </c>
      <c r="B20" s="136" t="s">
        <v>383</v>
      </c>
      <c r="C20" s="143"/>
      <c r="D20" s="143"/>
      <c r="E20" s="143"/>
      <c r="F20" s="143"/>
      <c r="G20" s="143"/>
      <c r="H20" s="144"/>
      <c r="I20" s="145"/>
      <c r="J20" s="283"/>
      <c r="K20" s="284"/>
      <c r="L20" s="283"/>
      <c r="M20" s="284"/>
      <c r="N20" s="283"/>
      <c r="O20" s="284"/>
      <c r="P20" s="283"/>
      <c r="Q20" s="284"/>
      <c r="R20" s="283"/>
      <c r="S20" s="290"/>
    </row>
    <row r="21" spans="1:19" ht="22.75" customHeight="1">
      <c r="A21" s="29">
        <f t="shared" si="0"/>
        <v>18</v>
      </c>
      <c r="B21" s="248" t="s">
        <v>384</v>
      </c>
      <c r="C21" s="248"/>
      <c r="D21" s="248"/>
      <c r="E21" s="248"/>
      <c r="F21" s="248"/>
      <c r="G21" s="248"/>
      <c r="H21" s="146">
        <v>100000</v>
      </c>
      <c r="I21" s="147" t="s">
        <v>307</v>
      </c>
      <c r="J21" s="254"/>
      <c r="K21" s="255"/>
      <c r="L21" s="254"/>
      <c r="M21" s="255"/>
      <c r="N21" s="254"/>
      <c r="O21" s="255"/>
      <c r="P21" s="254"/>
      <c r="Q21" s="255"/>
      <c r="R21" s="254"/>
      <c r="S21" s="257"/>
    </row>
    <row r="22" spans="1:19" ht="11.25" customHeight="1">
      <c r="A22" s="29">
        <f t="shared" si="0"/>
        <v>19</v>
      </c>
      <c r="B22" s="148" t="s">
        <v>385</v>
      </c>
      <c r="C22" s="149">
        <v>2</v>
      </c>
      <c r="D22" s="262" t="str">
        <f>" reference project"&amp;IF(C22=1,"","s")&amp;" in the technical field"</f>
        <v xml:space="preserve"> reference projects in the technical field</v>
      </c>
      <c r="E22" s="262"/>
      <c r="F22" s="258" t="s">
        <v>436</v>
      </c>
      <c r="G22" s="258"/>
      <c r="H22" s="258"/>
      <c r="I22" s="259"/>
      <c r="J22" s="252"/>
      <c r="K22" s="253"/>
      <c r="L22" s="252"/>
      <c r="M22" s="253"/>
      <c r="N22" s="252"/>
      <c r="O22" s="253"/>
      <c r="P22" s="252"/>
      <c r="Q22" s="253"/>
      <c r="R22" s="252"/>
      <c r="S22" s="256"/>
    </row>
    <row r="23" spans="1:19" ht="10">
      <c r="A23" s="29">
        <f t="shared" si="0"/>
        <v>20</v>
      </c>
      <c r="B23" s="150" t="s">
        <v>387</v>
      </c>
      <c r="C23" s="151">
        <v>2</v>
      </c>
      <c r="D23" s="150" t="str">
        <f>" reference project"&amp;IF(C23=1,"","s")</f>
        <v xml:space="preserve"> reference projects</v>
      </c>
      <c r="E23" s="263" t="s">
        <v>318</v>
      </c>
      <c r="F23" s="263"/>
      <c r="G23" s="263"/>
      <c r="H23" s="249" t="s">
        <v>389</v>
      </c>
      <c r="I23" s="250"/>
      <c r="J23" s="254"/>
      <c r="K23" s="255"/>
      <c r="L23" s="254"/>
      <c r="M23" s="255"/>
      <c r="N23" s="254"/>
      <c r="O23" s="255"/>
      <c r="P23" s="254"/>
      <c r="Q23" s="255"/>
      <c r="R23" s="254"/>
      <c r="S23" s="257"/>
    </row>
    <row r="24" spans="1:19" ht="10.5">
      <c r="A24" s="29">
        <f t="shared" si="0"/>
        <v>21</v>
      </c>
      <c r="B24" s="280" t="s">
        <v>376</v>
      </c>
      <c r="C24" s="281"/>
      <c r="D24" s="280"/>
      <c r="E24" s="280"/>
      <c r="F24" s="280"/>
      <c r="G24" s="280"/>
      <c r="H24" s="280"/>
      <c r="I24" s="282"/>
      <c r="J24" s="260" t="str">
        <f>IF(J22="nein",Auswahllisten!$F$3,IF(J22="ja",Auswahllisten!$F$2," "))</f>
        <v xml:space="preserve"> </v>
      </c>
      <c r="K24" s="261"/>
      <c r="L24" s="260" t="str">
        <f>IF(L22="nein",Auswahllisten!$F$3,IF(L22="ja",Auswahllisten!$F$2," "))</f>
        <v xml:space="preserve"> </v>
      </c>
      <c r="M24" s="261"/>
      <c r="N24" s="260" t="str">
        <f>IF(N22="nein",Auswahllisten!$F$3,IF(N22="ja",Auswahllisten!$F$2," "))</f>
        <v xml:space="preserve"> </v>
      </c>
      <c r="O24" s="261"/>
      <c r="P24" s="260" t="str">
        <f>IF(P22="nein",Auswahllisten!$F$3,IF(P22="ja",Auswahllisten!$F$2," "))</f>
        <v xml:space="preserve"> </v>
      </c>
      <c r="Q24" s="261"/>
      <c r="R24" s="260" t="str">
        <f>IF(R22="nein",Auswahllisten!$F$3,IF(R22="ja",Auswahllisten!$F$2," "))</f>
        <v xml:space="preserve"> </v>
      </c>
      <c r="S24" s="289"/>
    </row>
    <row r="25" spans="1:19" s="7" customFormat="1" ht="4.75" customHeight="1">
      <c r="A25" s="29">
        <f t="shared" si="0"/>
        <v>22</v>
      </c>
      <c r="B25" s="46"/>
      <c r="C25" s="46"/>
      <c r="D25" s="46"/>
      <c r="E25" s="46"/>
      <c r="F25" s="46"/>
      <c r="G25" s="46"/>
      <c r="H25" s="46"/>
      <c r="I25" s="152"/>
      <c r="J25" s="301"/>
      <c r="K25" s="302"/>
      <c r="L25" s="301"/>
      <c r="M25" s="302"/>
      <c r="N25" s="301"/>
      <c r="O25" s="302"/>
      <c r="P25" s="301"/>
      <c r="Q25" s="302"/>
      <c r="R25" s="301"/>
      <c r="S25" s="303"/>
    </row>
    <row r="26" spans="1:19" ht="13.5" customHeight="1" thickBot="1">
      <c r="A26" s="29">
        <f t="shared" si="0"/>
        <v>23</v>
      </c>
      <c r="B26" s="229" t="s">
        <v>390</v>
      </c>
      <c r="C26" s="229"/>
      <c r="D26" s="229"/>
      <c r="E26" s="229"/>
      <c r="F26" s="229"/>
      <c r="G26" s="229"/>
      <c r="H26" s="229"/>
      <c r="I26" s="230"/>
      <c r="J26" s="231" t="str">
        <f>IF( OR(J18=Auswahllisten!$F$3,J24=Auswahllisten!$F$3), Auswahllisten!$F$3, IF(AND(J18=Auswahllisten!$F$2,J24=Auswahllisten!$F$2), Auswahllisten!$F$2, ""))</f>
        <v/>
      </c>
      <c r="K26" s="232"/>
      <c r="L26" s="231" t="str">
        <f>IF( OR(L18=Auswahllisten!$F$3,L24=Auswahllisten!$F$3), Auswahllisten!$F$3, IF(AND(L18=Auswahllisten!$F$2,L24=Auswahllisten!$F$2), Auswahllisten!$F$2, ""))</f>
        <v/>
      </c>
      <c r="M26" s="232"/>
      <c r="N26" s="231" t="str">
        <f>IF( OR(N18=Auswahllisten!$F$3,N24=Auswahllisten!$F$3), Auswahllisten!$F$3, IF(AND(N18=Auswahllisten!$F$2,N24=Auswahllisten!$F$2), Auswahllisten!$F$2, ""))</f>
        <v/>
      </c>
      <c r="O26" s="232"/>
      <c r="P26" s="231" t="str">
        <f>IF( OR(P18=Auswahllisten!$F$3,P24=Auswahllisten!$F$3), Auswahllisten!$F$3, IF(AND(P18=Auswahllisten!$F$2,P24=Auswahllisten!$F$2), Auswahllisten!$F$2, ""))</f>
        <v/>
      </c>
      <c r="Q26" s="232"/>
      <c r="R26" s="231" t="str">
        <f>IF( OR(R18=Auswahllisten!$F$3,R24=Auswahllisten!$F$3), Auswahllisten!$F$3, IF(AND(R18=Auswahllisten!$F$2,R24=Auswahllisten!$F$2), Auswahllisten!$F$2, ""))</f>
        <v/>
      </c>
      <c r="S26" s="297"/>
    </row>
    <row r="27" spans="1:19" s="7" customFormat="1" ht="4.75" customHeight="1">
      <c r="A27" s="29">
        <f t="shared" si="0"/>
        <v>24</v>
      </c>
      <c r="B27" s="153"/>
      <c r="C27" s="153"/>
      <c r="D27" s="153"/>
      <c r="E27" s="153"/>
      <c r="F27" s="153"/>
      <c r="G27" s="153"/>
      <c r="H27" s="153"/>
      <c r="I27" s="154"/>
      <c r="J27" s="298"/>
      <c r="K27" s="299"/>
      <c r="L27" s="298"/>
      <c r="M27" s="299"/>
      <c r="N27" s="298"/>
      <c r="O27" s="299"/>
      <c r="P27" s="298"/>
      <c r="Q27" s="299"/>
      <c r="R27" s="298"/>
      <c r="S27" s="300"/>
    </row>
    <row r="28" spans="1:19" s="1" customFormat="1" ht="25.5" customHeight="1">
      <c r="A28" s="29">
        <f t="shared" si="0"/>
        <v>25</v>
      </c>
      <c r="B28" s="134" t="s">
        <v>391</v>
      </c>
      <c r="C28" s="155"/>
      <c r="D28" s="155"/>
      <c r="E28" s="155"/>
      <c r="F28" s="155"/>
      <c r="G28" s="155"/>
      <c r="H28" s="155"/>
      <c r="I28" s="155"/>
      <c r="J28" s="87"/>
      <c r="K28" s="88"/>
      <c r="L28" s="87"/>
      <c r="M28" s="88"/>
      <c r="N28" s="87"/>
      <c r="O28" s="88"/>
      <c r="P28" s="87"/>
      <c r="Q28" s="88"/>
      <c r="R28" s="87"/>
      <c r="S28" s="88"/>
    </row>
    <row r="29" spans="1:19" s="7" customFormat="1" ht="13">
      <c r="A29" s="29">
        <f t="shared" si="0"/>
        <v>26</v>
      </c>
      <c r="B29" s="156" t="s">
        <v>429</v>
      </c>
      <c r="C29" s="157"/>
      <c r="D29" s="157"/>
      <c r="E29" s="157"/>
      <c r="F29" s="157"/>
      <c r="G29" s="157"/>
      <c r="H29" s="157"/>
      <c r="I29" s="158"/>
      <c r="J29" s="159"/>
      <c r="K29" s="160"/>
      <c r="L29" s="159"/>
      <c r="M29" s="160"/>
      <c r="N29" s="159"/>
      <c r="O29" s="160"/>
      <c r="P29" s="159"/>
      <c r="Q29" s="160"/>
      <c r="R29" s="159"/>
      <c r="S29" s="161"/>
    </row>
    <row r="30" spans="1:19" s="2" customFormat="1" ht="10">
      <c r="A30" s="29">
        <f t="shared" si="0"/>
        <v>27</v>
      </c>
      <c r="B30" s="245">
        <v>1</v>
      </c>
      <c r="C30" s="245"/>
      <c r="D30" s="245"/>
      <c r="E30" s="245"/>
      <c r="F30" s="245"/>
      <c r="G30" s="245"/>
      <c r="H30" s="245"/>
      <c r="I30" s="162">
        <v>2</v>
      </c>
      <c r="J30" s="163">
        <v>3</v>
      </c>
      <c r="K30" s="164">
        <v>4</v>
      </c>
      <c r="L30" s="163">
        <v>5</v>
      </c>
      <c r="M30" s="164">
        <v>6</v>
      </c>
      <c r="N30" s="163">
        <v>7</v>
      </c>
      <c r="O30" s="164">
        <v>8</v>
      </c>
      <c r="P30" s="163">
        <v>9</v>
      </c>
      <c r="Q30" s="164">
        <v>10</v>
      </c>
      <c r="R30" s="165">
        <v>11</v>
      </c>
      <c r="S30" s="166">
        <v>12</v>
      </c>
    </row>
    <row r="31" spans="1:19" s="2" customFormat="1" ht="10">
      <c r="A31" s="29">
        <f t="shared" si="0"/>
        <v>28</v>
      </c>
      <c r="B31" s="246" t="s">
        <v>392</v>
      </c>
      <c r="C31" s="246"/>
      <c r="D31" s="246"/>
      <c r="E31" s="246"/>
      <c r="F31" s="246"/>
      <c r="G31" s="246"/>
      <c r="H31" s="246"/>
      <c r="I31" s="167" t="s">
        <v>353</v>
      </c>
      <c r="J31" s="168" t="s">
        <v>393</v>
      </c>
      <c r="K31" s="169" t="s">
        <v>394</v>
      </c>
      <c r="L31" s="170" t="s">
        <v>393</v>
      </c>
      <c r="M31" s="171" t="s">
        <v>394</v>
      </c>
      <c r="N31" s="170" t="s">
        <v>393</v>
      </c>
      <c r="O31" s="171" t="s">
        <v>394</v>
      </c>
      <c r="P31" s="170" t="s">
        <v>393</v>
      </c>
      <c r="Q31" s="171" t="s">
        <v>394</v>
      </c>
      <c r="R31" s="172" t="s">
        <v>393</v>
      </c>
      <c r="S31" s="173" t="s">
        <v>394</v>
      </c>
    </row>
    <row r="32" spans="1:19" s="2" customFormat="1" ht="10">
      <c r="A32" s="29">
        <f t="shared" si="0"/>
        <v>29</v>
      </c>
      <c r="B32" s="174"/>
      <c r="C32" s="174"/>
      <c r="D32" s="174"/>
      <c r="E32" s="174"/>
      <c r="F32" s="174"/>
      <c r="G32" s="174"/>
      <c r="H32" s="174"/>
      <c r="I32" s="167" t="s">
        <v>1</v>
      </c>
      <c r="J32" s="175" t="s">
        <v>2</v>
      </c>
      <c r="K32" s="171" t="s">
        <v>3</v>
      </c>
      <c r="L32" s="175" t="s">
        <v>2</v>
      </c>
      <c r="M32" s="171" t="s">
        <v>284</v>
      </c>
      <c r="N32" s="175" t="s">
        <v>2</v>
      </c>
      <c r="O32" s="171" t="s">
        <v>285</v>
      </c>
      <c r="P32" s="175" t="s">
        <v>2</v>
      </c>
      <c r="Q32" s="171" t="s">
        <v>286</v>
      </c>
      <c r="R32" s="176" t="s">
        <v>2</v>
      </c>
      <c r="S32" s="173" t="s">
        <v>287</v>
      </c>
    </row>
    <row r="33" spans="1:19" s="7" customFormat="1" ht="10.5">
      <c r="A33" s="29">
        <f t="shared" si="0"/>
        <v>30</v>
      </c>
      <c r="B33" s="177" t="s">
        <v>395</v>
      </c>
      <c r="C33" s="178"/>
      <c r="D33" s="178"/>
      <c r="E33" s="178"/>
      <c r="F33" s="178"/>
      <c r="G33" s="178"/>
      <c r="H33" s="178"/>
      <c r="I33" s="37" t="s">
        <v>0</v>
      </c>
      <c r="J33" s="38"/>
      <c r="K33" s="39"/>
      <c r="L33" s="38"/>
      <c r="M33" s="39"/>
      <c r="N33" s="38"/>
      <c r="O33" s="39"/>
      <c r="P33" s="38"/>
      <c r="Q33" s="39"/>
      <c r="R33" s="38"/>
      <c r="S33" s="54"/>
    </row>
    <row r="34" spans="1:19" ht="10">
      <c r="A34" s="29">
        <f t="shared" si="0"/>
        <v>31</v>
      </c>
      <c r="B34" s="179" t="s">
        <v>396</v>
      </c>
      <c r="C34" s="179"/>
      <c r="D34" s="179"/>
      <c r="E34" s="179"/>
      <c r="F34" s="179"/>
      <c r="G34" s="179"/>
      <c r="H34" s="179"/>
      <c r="I34" s="35"/>
      <c r="J34" s="25"/>
      <c r="K34" s="26">
        <f t="shared" ref="K34:M35" si="1">J34*$I34</f>
        <v>0</v>
      </c>
      <c r="L34" s="25"/>
      <c r="M34" s="26">
        <f t="shared" si="1"/>
        <v>0</v>
      </c>
      <c r="N34" s="25"/>
      <c r="O34" s="26">
        <f t="shared" ref="O34:O35" si="2">N34*$I34</f>
        <v>0</v>
      </c>
      <c r="P34" s="25"/>
      <c r="Q34" s="26">
        <f t="shared" ref="Q34:Q35" si="3">P34*$I34</f>
        <v>0</v>
      </c>
      <c r="R34" s="25"/>
      <c r="S34" s="55">
        <f t="shared" ref="S34:S35" si="4">R34*$I34</f>
        <v>0</v>
      </c>
    </row>
    <row r="35" spans="1:19" ht="10">
      <c r="A35" s="29">
        <f t="shared" si="0"/>
        <v>32</v>
      </c>
      <c r="B35" s="243" t="s">
        <v>254</v>
      </c>
      <c r="C35" s="243"/>
      <c r="D35" s="243"/>
      <c r="E35" s="243"/>
      <c r="F35" s="243"/>
      <c r="G35" s="243"/>
      <c r="H35" s="243"/>
      <c r="I35" s="36">
        <v>0</v>
      </c>
      <c r="J35" s="27"/>
      <c r="K35" s="28">
        <f>J35*$I35</f>
        <v>0</v>
      </c>
      <c r="L35" s="27"/>
      <c r="M35" s="28">
        <f t="shared" si="1"/>
        <v>0</v>
      </c>
      <c r="N35" s="27"/>
      <c r="O35" s="28">
        <f t="shared" si="2"/>
        <v>0</v>
      </c>
      <c r="P35" s="27"/>
      <c r="Q35" s="28">
        <f t="shared" si="3"/>
        <v>0</v>
      </c>
      <c r="R35" s="27"/>
      <c r="S35" s="56">
        <f t="shared" si="4"/>
        <v>0</v>
      </c>
    </row>
    <row r="36" spans="1:19" ht="10">
      <c r="A36" s="29">
        <f t="shared" si="0"/>
        <v>33</v>
      </c>
      <c r="B36" s="243" t="s">
        <v>255</v>
      </c>
      <c r="C36" s="243"/>
      <c r="D36" s="243"/>
      <c r="E36" s="243"/>
      <c r="F36" s="243"/>
      <c r="G36" s="243"/>
      <c r="H36" s="243"/>
      <c r="I36" s="36">
        <v>0</v>
      </c>
      <c r="J36" s="27"/>
      <c r="K36" s="28">
        <f t="shared" ref="K36:K39" si="5">J36*$I36</f>
        <v>0</v>
      </c>
      <c r="L36" s="27"/>
      <c r="M36" s="28">
        <f t="shared" ref="M36:M39" si="6">L36*$I36</f>
        <v>0</v>
      </c>
      <c r="N36" s="27"/>
      <c r="O36" s="28">
        <f t="shared" ref="O36:O39" si="7">N36*$I36</f>
        <v>0</v>
      </c>
      <c r="P36" s="27"/>
      <c r="Q36" s="28">
        <f t="shared" ref="Q36:Q39" si="8">P36*$I36</f>
        <v>0</v>
      </c>
      <c r="R36" s="27"/>
      <c r="S36" s="56">
        <f t="shared" ref="S36:S39" si="9">R36*$I36</f>
        <v>0</v>
      </c>
    </row>
    <row r="37" spans="1:19" ht="10">
      <c r="A37" s="29">
        <f t="shared" si="0"/>
        <v>34</v>
      </c>
      <c r="B37" s="243" t="s">
        <v>256</v>
      </c>
      <c r="C37" s="243"/>
      <c r="D37" s="243"/>
      <c r="E37" s="243"/>
      <c r="F37" s="243"/>
      <c r="G37" s="243"/>
      <c r="H37" s="243"/>
      <c r="I37" s="36">
        <v>0</v>
      </c>
      <c r="J37" s="27"/>
      <c r="K37" s="28">
        <f t="shared" si="5"/>
        <v>0</v>
      </c>
      <c r="L37" s="27"/>
      <c r="M37" s="28">
        <f t="shared" si="6"/>
        <v>0</v>
      </c>
      <c r="N37" s="27"/>
      <c r="O37" s="28">
        <f t="shared" si="7"/>
        <v>0</v>
      </c>
      <c r="P37" s="27"/>
      <c r="Q37" s="28">
        <f t="shared" si="8"/>
        <v>0</v>
      </c>
      <c r="R37" s="27"/>
      <c r="S37" s="56">
        <f t="shared" si="9"/>
        <v>0</v>
      </c>
    </row>
    <row r="38" spans="1:19" ht="10">
      <c r="A38" s="29">
        <f t="shared" si="0"/>
        <v>35</v>
      </c>
      <c r="B38" s="243" t="s">
        <v>257</v>
      </c>
      <c r="C38" s="243"/>
      <c r="D38" s="243"/>
      <c r="E38" s="243"/>
      <c r="F38" s="243"/>
      <c r="G38" s="243"/>
      <c r="H38" s="243"/>
      <c r="I38" s="36">
        <v>0</v>
      </c>
      <c r="J38" s="27"/>
      <c r="K38" s="28">
        <f t="shared" si="5"/>
        <v>0</v>
      </c>
      <c r="L38" s="27"/>
      <c r="M38" s="28">
        <f t="shared" si="6"/>
        <v>0</v>
      </c>
      <c r="N38" s="27"/>
      <c r="O38" s="28">
        <f t="shared" si="7"/>
        <v>0</v>
      </c>
      <c r="P38" s="27"/>
      <c r="Q38" s="28">
        <f t="shared" si="8"/>
        <v>0</v>
      </c>
      <c r="R38" s="27"/>
      <c r="S38" s="56">
        <f t="shared" si="9"/>
        <v>0</v>
      </c>
    </row>
    <row r="39" spans="1:19" ht="10">
      <c r="A39" s="29">
        <f t="shared" si="0"/>
        <v>36</v>
      </c>
      <c r="B39" s="244" t="s">
        <v>258</v>
      </c>
      <c r="C39" s="244"/>
      <c r="D39" s="244"/>
      <c r="E39" s="244"/>
      <c r="F39" s="244"/>
      <c r="G39" s="244"/>
      <c r="H39" s="244"/>
      <c r="I39" s="40">
        <v>0</v>
      </c>
      <c r="J39" s="41"/>
      <c r="K39" s="42">
        <f t="shared" si="5"/>
        <v>0</v>
      </c>
      <c r="L39" s="41"/>
      <c r="M39" s="42">
        <f t="shared" si="6"/>
        <v>0</v>
      </c>
      <c r="N39" s="41"/>
      <c r="O39" s="42">
        <f t="shared" si="7"/>
        <v>0</v>
      </c>
      <c r="P39" s="41"/>
      <c r="Q39" s="42">
        <f t="shared" si="8"/>
        <v>0</v>
      </c>
      <c r="R39" s="41"/>
      <c r="S39" s="57">
        <f t="shared" si="9"/>
        <v>0</v>
      </c>
    </row>
    <row r="40" spans="1:19" s="7" customFormat="1" ht="10.5">
      <c r="A40" s="29">
        <f t="shared" si="0"/>
        <v>37</v>
      </c>
      <c r="B40" s="58" t="s">
        <v>397</v>
      </c>
      <c r="C40" s="46"/>
      <c r="D40" s="46"/>
      <c r="E40" s="46"/>
      <c r="F40" s="46"/>
      <c r="G40" s="46"/>
      <c r="H40" s="46"/>
      <c r="I40" s="47">
        <f>SUM(I33:I39)</f>
        <v>0</v>
      </c>
      <c r="J40" s="52"/>
      <c r="K40" s="53">
        <f>SUM(K33:K39)</f>
        <v>0</v>
      </c>
      <c r="L40" s="52"/>
      <c r="M40" s="53">
        <f t="shared" ref="M40" si="10">SUM(M33:M39)</f>
        <v>0</v>
      </c>
      <c r="N40" s="52"/>
      <c r="O40" s="53">
        <f t="shared" ref="O40" si="11">SUM(O33:O39)</f>
        <v>0</v>
      </c>
      <c r="P40" s="52"/>
      <c r="Q40" s="53">
        <f t="shared" ref="Q40" si="12">SUM(Q33:Q39)</f>
        <v>0</v>
      </c>
      <c r="R40" s="52"/>
      <c r="S40" s="59">
        <f t="shared" ref="S40" si="13">SUM(S33:S39)</f>
        <v>0</v>
      </c>
    </row>
    <row r="41" spans="1:19" s="7" customFormat="1" ht="10.5">
      <c r="A41" s="29">
        <f t="shared" si="0"/>
        <v>38</v>
      </c>
      <c r="B41" s="180" t="s">
        <v>398</v>
      </c>
      <c r="C41" s="181"/>
      <c r="D41" s="181"/>
      <c r="E41" s="181"/>
      <c r="F41" s="181"/>
      <c r="G41" s="181"/>
      <c r="H41" s="181"/>
      <c r="I41" s="43"/>
      <c r="J41" s="44"/>
      <c r="K41" s="45"/>
      <c r="L41" s="44"/>
      <c r="M41" s="45"/>
      <c r="N41" s="44"/>
      <c r="O41" s="45"/>
      <c r="P41" s="44"/>
      <c r="Q41" s="45"/>
      <c r="R41" s="44"/>
      <c r="S41" s="60"/>
    </row>
    <row r="42" spans="1:19" s="7" customFormat="1" ht="10.5">
      <c r="A42" s="29">
        <f t="shared" si="0"/>
        <v>39</v>
      </c>
      <c r="B42" s="61" t="s">
        <v>399</v>
      </c>
      <c r="C42" s="61"/>
      <c r="D42" s="241" t="s">
        <v>388</v>
      </c>
      <c r="E42" s="241"/>
      <c r="F42" s="241"/>
      <c r="G42" s="241"/>
      <c r="H42" s="242"/>
      <c r="I42" s="48">
        <v>0</v>
      </c>
      <c r="J42" s="49"/>
      <c r="K42" s="50">
        <f>J42*$I42</f>
        <v>0</v>
      </c>
      <c r="L42" s="49"/>
      <c r="M42" s="50">
        <f>L42*$I42</f>
        <v>0</v>
      </c>
      <c r="N42" s="49"/>
      <c r="O42" s="50">
        <f>N42*$I42</f>
        <v>0</v>
      </c>
      <c r="P42" s="49"/>
      <c r="Q42" s="50">
        <f>P42*$I42</f>
        <v>0</v>
      </c>
      <c r="R42" s="49"/>
      <c r="S42" s="62">
        <f>R42*$I42</f>
        <v>0</v>
      </c>
    </row>
    <row r="43" spans="1:19" s="7" customFormat="1" ht="10.5">
      <c r="A43" s="29">
        <f t="shared" si="0"/>
        <v>40</v>
      </c>
      <c r="B43" s="180" t="s">
        <v>400</v>
      </c>
      <c r="C43" s="181"/>
      <c r="D43" s="181"/>
      <c r="E43" s="181"/>
      <c r="F43" s="181"/>
      <c r="G43" s="181"/>
      <c r="H43" s="181"/>
      <c r="I43" s="43"/>
      <c r="J43" s="44"/>
      <c r="K43" s="45"/>
      <c r="L43" s="44"/>
      <c r="M43" s="45"/>
      <c r="N43" s="44"/>
      <c r="O43" s="45"/>
      <c r="P43" s="44"/>
      <c r="Q43" s="45"/>
      <c r="R43" s="44"/>
      <c r="S43" s="60"/>
    </row>
    <row r="44" spans="1:19" s="7" customFormat="1" ht="10.5">
      <c r="A44" s="29">
        <f t="shared" si="0"/>
        <v>41</v>
      </c>
      <c r="B44" s="182" t="s">
        <v>401</v>
      </c>
      <c r="C44" s="183"/>
      <c r="D44" s="183"/>
      <c r="E44" s="183"/>
      <c r="F44" s="183"/>
      <c r="G44" s="183"/>
      <c r="H44" s="183"/>
      <c r="I44" s="51">
        <v>0</v>
      </c>
      <c r="J44" s="11"/>
      <c r="K44" s="12">
        <f>J44*$I44</f>
        <v>0</v>
      </c>
      <c r="L44" s="11"/>
      <c r="M44" s="12">
        <f>L44*$I44</f>
        <v>0</v>
      </c>
      <c r="N44" s="11"/>
      <c r="O44" s="12">
        <f>N44*$I44</f>
        <v>0</v>
      </c>
      <c r="P44" s="11"/>
      <c r="Q44" s="12">
        <f>P44*$I44</f>
        <v>0</v>
      </c>
      <c r="R44" s="11"/>
      <c r="S44" s="13">
        <f>R44*$I44</f>
        <v>0</v>
      </c>
    </row>
    <row r="45" spans="1:19" s="7" customFormat="1" ht="13">
      <c r="A45" s="29">
        <f t="shared" si="0"/>
        <v>42</v>
      </c>
      <c r="B45" s="89" t="s">
        <v>402</v>
      </c>
      <c r="C45" s="63"/>
      <c r="D45" s="63"/>
      <c r="E45" s="63"/>
      <c r="F45" s="63"/>
      <c r="G45" s="63"/>
      <c r="H45" s="63"/>
      <c r="I45" s="91">
        <f>I40+I42+I44</f>
        <v>0</v>
      </c>
      <c r="J45" s="64"/>
      <c r="K45" s="65">
        <f>SUM(K40:K44)</f>
        <v>0</v>
      </c>
      <c r="L45" s="64"/>
      <c r="M45" s="65">
        <f t="shared" ref="M45" si="14">SUM(M40:M44)</f>
        <v>0</v>
      </c>
      <c r="N45" s="64"/>
      <c r="O45" s="65">
        <f t="shared" ref="O45" si="15">SUM(O40:O44)</f>
        <v>0</v>
      </c>
      <c r="P45" s="64"/>
      <c r="Q45" s="65">
        <f t="shared" ref="Q45" si="16">SUM(Q40:Q44)</f>
        <v>0</v>
      </c>
      <c r="R45" s="64"/>
      <c r="S45" s="66">
        <f t="shared" ref="S45" si="17">SUM(S40:S44)</f>
        <v>0</v>
      </c>
    </row>
    <row r="46" spans="1:19" ht="13.5" thickBot="1">
      <c r="A46" s="29">
        <f t="shared" si="0"/>
        <v>43</v>
      </c>
      <c r="B46" s="67" t="s">
        <v>403</v>
      </c>
      <c r="C46" s="68"/>
      <c r="D46" s="68"/>
      <c r="E46" s="68"/>
      <c r="F46" s="68"/>
      <c r="G46" s="68"/>
      <c r="H46" s="68"/>
      <c r="I46" s="69"/>
      <c r="J46" s="70"/>
      <c r="K46" s="71">
        <f>_xlfn.RANK.EQ(K45,Auswahllisten!G2:G21)</f>
        <v>1</v>
      </c>
      <c r="L46" s="70"/>
      <c r="M46" s="71">
        <f>_xlfn.RANK.EQ(M45,Auswahllisten!G2:G21)</f>
        <v>1</v>
      </c>
      <c r="N46" s="70"/>
      <c r="O46" s="71">
        <f>_xlfn.RANK.EQ(O45,Auswahllisten!G2:G21)</f>
        <v>1</v>
      </c>
      <c r="P46" s="70"/>
      <c r="Q46" s="71">
        <f>_xlfn.RANK.EQ(Q45,Auswahllisten!G2:G21)</f>
        <v>1</v>
      </c>
      <c r="R46" s="72"/>
      <c r="S46" s="73">
        <f>_xlfn.RANK.EQ(S45,Auswahllisten!G2:G21)</f>
        <v>1</v>
      </c>
    </row>
    <row r="48" spans="1:19" ht="22.75" customHeight="1">
      <c r="B48" s="133"/>
      <c r="C48" s="133"/>
      <c r="D48" s="133"/>
      <c r="E48" s="133"/>
      <c r="F48" s="133"/>
      <c r="G48" s="133"/>
      <c r="H48" s="133"/>
      <c r="I48" s="147"/>
      <c r="J48" s="184"/>
      <c r="K48" s="147"/>
      <c r="L48" s="184"/>
      <c r="M48" s="147"/>
      <c r="N48" s="184"/>
      <c r="O48" s="147"/>
      <c r="P48" s="184"/>
      <c r="Q48" s="147"/>
      <c r="R48" s="185"/>
      <c r="S48" s="183"/>
    </row>
    <row r="49" spans="1:19" ht="21.25" customHeight="1">
      <c r="A49" s="14"/>
      <c r="B49" s="293" t="s">
        <v>404</v>
      </c>
      <c r="C49" s="293"/>
      <c r="D49" s="293"/>
      <c r="E49" s="293"/>
      <c r="F49" s="293"/>
      <c r="G49" s="293"/>
      <c r="H49" s="293"/>
      <c r="I49" s="293"/>
      <c r="J49" s="293"/>
      <c r="K49" s="293"/>
      <c r="L49" s="293"/>
      <c r="M49" s="293"/>
      <c r="N49" s="293"/>
      <c r="O49" s="293"/>
      <c r="P49" s="293"/>
      <c r="Q49" s="293"/>
      <c r="R49" s="293"/>
      <c r="S49" s="293"/>
    </row>
    <row r="50" spans="1:19" ht="22.5" customHeight="1">
      <c r="B50" s="15"/>
      <c r="C50" s="15"/>
      <c r="D50" s="76" t="s">
        <v>405</v>
      </c>
      <c r="E50" s="76"/>
      <c r="F50" s="222"/>
      <c r="G50" s="223"/>
      <c r="H50" s="223"/>
      <c r="I50" s="223"/>
      <c r="J50" s="184"/>
      <c r="K50" s="147"/>
      <c r="L50" s="184"/>
      <c r="M50" s="132" t="s">
        <v>406</v>
      </c>
      <c r="N50" s="184"/>
      <c r="O50" s="147"/>
      <c r="P50" s="222"/>
      <c r="Q50" s="223"/>
      <c r="R50" s="223"/>
      <c r="S50" s="223"/>
    </row>
    <row r="51" spans="1:19" ht="10.15" customHeight="1">
      <c r="B51" s="133"/>
      <c r="C51" s="133"/>
      <c r="D51"/>
      <c r="E51"/>
      <c r="F51" s="224" t="s">
        <v>435</v>
      </c>
      <c r="G51" s="224"/>
      <c r="H51" s="225"/>
      <c r="I51" s="225"/>
      <c r="J51" s="186"/>
      <c r="K51" s="182"/>
      <c r="L51" s="186"/>
      <c r="M51" s="182"/>
      <c r="N51" s="186"/>
      <c r="O51" s="182"/>
      <c r="P51" s="224" t="s">
        <v>435</v>
      </c>
      <c r="Q51" s="224"/>
      <c r="R51" s="225"/>
      <c r="S51" s="225"/>
    </row>
    <row r="52" spans="1:19" ht="10.15" customHeight="1">
      <c r="B52" s="133"/>
      <c r="C52" s="133"/>
      <c r="D52" s="133"/>
      <c r="E52" s="133"/>
      <c r="F52" s="133"/>
      <c r="G52" s="133"/>
      <c r="H52" s="133"/>
      <c r="I52" s="147"/>
      <c r="J52" s="184"/>
      <c r="K52" s="147"/>
      <c r="L52" s="184"/>
      <c r="M52" s="147"/>
      <c r="N52" s="184"/>
      <c r="O52" s="147"/>
      <c r="P52" s="184"/>
      <c r="Q52" s="147"/>
      <c r="R52" s="185"/>
      <c r="S52" s="183"/>
    </row>
  </sheetData>
  <sheetProtection sheet="1" selectLockedCells="1"/>
  <dataConsolidate/>
  <mergeCells count="133">
    <mergeCell ref="B4:C4"/>
    <mergeCell ref="B49:S49"/>
    <mergeCell ref="P4:Q4"/>
    <mergeCell ref="P5:Q5"/>
    <mergeCell ref="J4:O4"/>
    <mergeCell ref="R26:S26"/>
    <mergeCell ref="J27:K27"/>
    <mergeCell ref="L27:M27"/>
    <mergeCell ref="N27:O27"/>
    <mergeCell ref="P27:Q27"/>
    <mergeCell ref="R27:S27"/>
    <mergeCell ref="P24:Q24"/>
    <mergeCell ref="R24:S24"/>
    <mergeCell ref="J25:K25"/>
    <mergeCell ref="L25:M25"/>
    <mergeCell ref="N25:O25"/>
    <mergeCell ref="P25:Q25"/>
    <mergeCell ref="R25:S25"/>
    <mergeCell ref="J5:O6"/>
    <mergeCell ref="J13:K13"/>
    <mergeCell ref="L13:M13"/>
    <mergeCell ref="N13:O13"/>
    <mergeCell ref="P13:Q13"/>
    <mergeCell ref="R13:S13"/>
    <mergeCell ref="L21:M21"/>
    <mergeCell ref="N21:O21"/>
    <mergeCell ref="L19:M19"/>
    <mergeCell ref="B13:G13"/>
    <mergeCell ref="P18:Q18"/>
    <mergeCell ref="R18:S18"/>
    <mergeCell ref="P17:Q17"/>
    <mergeCell ref="R17:S17"/>
    <mergeCell ref="P20:Q20"/>
    <mergeCell ref="R20:S20"/>
    <mergeCell ref="P19:Q19"/>
    <mergeCell ref="R19:S19"/>
    <mergeCell ref="R15:S15"/>
    <mergeCell ref="H5:I6"/>
    <mergeCell ref="B11:G11"/>
    <mergeCell ref="B12:G12"/>
    <mergeCell ref="B14:G14"/>
    <mergeCell ref="B15:G15"/>
    <mergeCell ref="N16:O16"/>
    <mergeCell ref="L10:M10"/>
    <mergeCell ref="N10:O10"/>
    <mergeCell ref="B24:I24"/>
    <mergeCell ref="J22:K23"/>
    <mergeCell ref="L22:M23"/>
    <mergeCell ref="N22:O23"/>
    <mergeCell ref="N18:O18"/>
    <mergeCell ref="L16:M16"/>
    <mergeCell ref="L17:M17"/>
    <mergeCell ref="J20:K20"/>
    <mergeCell ref="L20:M20"/>
    <mergeCell ref="N20:O20"/>
    <mergeCell ref="J19:K19"/>
    <mergeCell ref="N19:O19"/>
    <mergeCell ref="N17:O17"/>
    <mergeCell ref="L18:M18"/>
    <mergeCell ref="N12:O12"/>
    <mergeCell ref="J21:K21"/>
    <mergeCell ref="A1:P1"/>
    <mergeCell ref="L8:M8"/>
    <mergeCell ref="N8:O8"/>
    <mergeCell ref="P8:Q8"/>
    <mergeCell ref="Q1:S1"/>
    <mergeCell ref="R8:S8"/>
    <mergeCell ref="J8:K8"/>
    <mergeCell ref="B35:H35"/>
    <mergeCell ref="B36:H36"/>
    <mergeCell ref="J10:K10"/>
    <mergeCell ref="J11:K11"/>
    <mergeCell ref="J12:K12"/>
    <mergeCell ref="J14:K14"/>
    <mergeCell ref="J15:K15"/>
    <mergeCell ref="J16:K16"/>
    <mergeCell ref="J17:K17"/>
    <mergeCell ref="J18:K18"/>
    <mergeCell ref="R2:S2"/>
    <mergeCell ref="L11:M11"/>
    <mergeCell ref="N11:O11"/>
    <mergeCell ref="P11:Q11"/>
    <mergeCell ref="R11:S11"/>
    <mergeCell ref="L12:M12"/>
    <mergeCell ref="D5:G5"/>
    <mergeCell ref="P12:Q12"/>
    <mergeCell ref="R12:S12"/>
    <mergeCell ref="D42:H42"/>
    <mergeCell ref="B37:H37"/>
    <mergeCell ref="B38:H38"/>
    <mergeCell ref="B39:H39"/>
    <mergeCell ref="B30:H30"/>
    <mergeCell ref="B31:H31"/>
    <mergeCell ref="B16:F16"/>
    <mergeCell ref="B21:G21"/>
    <mergeCell ref="H23:I23"/>
    <mergeCell ref="B17:F17"/>
    <mergeCell ref="P22:Q23"/>
    <mergeCell ref="R22:S23"/>
    <mergeCell ref="F22:I22"/>
    <mergeCell ref="J24:K24"/>
    <mergeCell ref="L24:M24"/>
    <mergeCell ref="N24:O24"/>
    <mergeCell ref="D22:E22"/>
    <mergeCell ref="E23:G23"/>
    <mergeCell ref="P16:Q16"/>
    <mergeCell ref="R16:S16"/>
    <mergeCell ref="P21:Q21"/>
    <mergeCell ref="R21:S21"/>
    <mergeCell ref="F50:I50"/>
    <mergeCell ref="F51:I51"/>
    <mergeCell ref="P50:S50"/>
    <mergeCell ref="P51:S51"/>
    <mergeCell ref="R4:S4"/>
    <mergeCell ref="R5:S5"/>
    <mergeCell ref="R6:S6"/>
    <mergeCell ref="B26:I26"/>
    <mergeCell ref="J26:K26"/>
    <mergeCell ref="L26:M26"/>
    <mergeCell ref="N26:O26"/>
    <mergeCell ref="P26:Q26"/>
    <mergeCell ref="D4:G4"/>
    <mergeCell ref="D6:G6"/>
    <mergeCell ref="H4:I4"/>
    <mergeCell ref="P10:Q10"/>
    <mergeCell ref="R10:S10"/>
    <mergeCell ref="L14:M14"/>
    <mergeCell ref="N14:O14"/>
    <mergeCell ref="P14:Q14"/>
    <mergeCell ref="R14:S14"/>
    <mergeCell ref="L15:M15"/>
    <mergeCell ref="N15:O15"/>
    <mergeCell ref="P15:Q15"/>
  </mergeCells>
  <phoneticPr fontId="2" type="noConversion"/>
  <conditionalFormatting sqref="I45">
    <cfRule type="cellIs" dxfId="3" priority="1" operator="notEqual">
      <formula>100</formula>
    </cfRule>
  </conditionalFormatting>
  <dataValidations count="8">
    <dataValidation type="whole" errorStyle="warning" allowBlank="1" showInputMessage="1" showErrorMessage="1" sqref="I34:I39 I42 I44" xr:uid="{00000000-0002-0000-0000-000000000000}">
      <formula1>0</formula1>
      <formula2>100</formula2>
    </dataValidation>
    <dataValidation type="decimal" allowBlank="1" showInputMessage="1" showErrorMessage="1" error="Max. 10 Punkte" sqref="R34:R39 P34:P39 N34:N39 L34:L39 J34:J39" xr:uid="{00000000-0002-0000-0000-000001000000}">
      <formula1>0</formula1>
      <formula2>10</formula2>
    </dataValidation>
    <dataValidation type="list" allowBlank="1" showInputMessage="1" sqref="E23:F23 D42" xr:uid="{00000000-0002-0000-0000-000004000000}">
      <formula1>Länder_und_Regionen</formula1>
    </dataValidation>
    <dataValidation type="list" allowBlank="1" showInputMessage="1" showErrorMessage="1" sqref="C22:C23" xr:uid="{F68522A4-0D39-49BB-A4F0-435C1EE9FCBB}">
      <formula1>Mindestzahl</formula1>
    </dataValidation>
    <dataValidation type="list" allowBlank="1" showInputMessage="1" sqref="J11:S14 J22:S23" xr:uid="{CFA2DC2F-7FA8-41DC-95AF-89B7105A6F33}">
      <formula1>Auswahl_ja_nein</formula1>
    </dataValidation>
    <dataValidation type="list" allowBlank="1" showInputMessage="1" sqref="J18:S18" xr:uid="{A0C8D9A9-5870-4742-9D7B-4E9E11BA2B4D}">
      <formula1>geeignet_ungeeignet</formula1>
    </dataValidation>
    <dataValidation type="list" allowBlank="1" showInputMessage="1" showErrorMessage="1" sqref="J24:S24 J26:S26 J21:S21" xr:uid="{D758BCAA-E6AF-4A5A-99BF-668CAD3FA72D}">
      <formula1>geeignet_ungeeignet</formula1>
    </dataValidation>
    <dataValidation allowBlank="1" showInputMessage="1" sqref="F50 P50" xr:uid="{CB015593-07BF-4499-9737-30EA5340BE94}"/>
  </dataValidations>
  <pageMargins left="0.39370078740157483" right="0.39370078740157483" top="0.39370078740157483" bottom="0.31496062992125984" header="0" footer="0.19685039370078741"/>
  <pageSetup paperSize="9" scale="79" orientation="landscape" cellComments="asDisplayed" horizontalDpi="300" verticalDpi="300" r:id="rId1"/>
  <headerFooter>
    <oddFooter>&amp;L&amp;7Form 31-1-6-en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2E7C8C58-4427-497B-B933-03F60141CE28}">
          <x14:formula1>
            <xm:f>Auswahllisten!$E$2:$E$4</xm:f>
          </x14:formula1>
          <xm:sqref>J15:S15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pageSetUpPr fitToPage="1"/>
  </sheetPr>
  <dimension ref="A1:U50"/>
  <sheetViews>
    <sheetView showGridLines="0" topLeftCell="A8" zoomScaleNormal="100" zoomScaleSheetLayoutView="75" workbookViewId="0">
      <selection activeCell="J8" sqref="J8:K8"/>
    </sheetView>
  </sheetViews>
  <sheetFormatPr defaultColWidth="5.77734375" defaultRowHeight="10.15" customHeight="1"/>
  <cols>
    <col min="1" max="1" width="4.44140625" style="3" customWidth="1"/>
    <col min="2" max="2" width="15.109375" style="8" customWidth="1"/>
    <col min="3" max="3" width="7" style="8" customWidth="1"/>
    <col min="4" max="4" width="15.6640625" style="8" customWidth="1"/>
    <col min="5" max="5" width="15.33203125" style="8" customWidth="1"/>
    <col min="6" max="6" width="11" style="8" customWidth="1"/>
    <col min="7" max="7" width="12" style="8" customWidth="1"/>
    <col min="8" max="8" width="9.33203125" style="8" customWidth="1"/>
    <col min="9" max="9" width="10.77734375" style="3" customWidth="1"/>
    <col min="10" max="10" width="10.33203125" style="9" customWidth="1"/>
    <col min="11" max="11" width="10.33203125" style="4" customWidth="1"/>
    <col min="12" max="12" width="10.33203125" style="9" customWidth="1"/>
    <col min="13" max="13" width="10.33203125" style="4" customWidth="1"/>
    <col min="14" max="14" width="10.33203125" style="9" customWidth="1"/>
    <col min="15" max="15" width="10.33203125" style="4" customWidth="1"/>
    <col min="16" max="16" width="10.33203125" style="9" customWidth="1"/>
    <col min="17" max="17" width="10.33203125" style="4" customWidth="1"/>
    <col min="18" max="18" width="10.33203125" style="10" customWidth="1"/>
    <col min="19" max="19" width="10.33203125" style="2" customWidth="1"/>
    <col min="20" max="20" width="9.44140625" style="6" customWidth="1"/>
    <col min="21" max="16384" width="5.77734375" style="6"/>
  </cols>
  <sheetData>
    <row r="1" spans="1:21" ht="69.75" customHeight="1">
      <c r="A1" s="264" t="s">
        <v>361</v>
      </c>
      <c r="B1" s="265"/>
      <c r="C1" s="265"/>
      <c r="D1" s="265"/>
      <c r="E1" s="265"/>
      <c r="F1" s="265"/>
      <c r="G1" s="265"/>
      <c r="H1" s="265"/>
      <c r="I1" s="266"/>
      <c r="J1" s="266"/>
      <c r="K1" s="266"/>
      <c r="L1" s="266"/>
      <c r="M1" s="266"/>
      <c r="N1" s="266"/>
      <c r="O1" s="266"/>
      <c r="P1" s="266"/>
      <c r="Q1" s="309"/>
      <c r="R1" s="310"/>
      <c r="S1" s="310"/>
      <c r="U1" s="214" t="s">
        <v>411</v>
      </c>
    </row>
    <row r="2" spans="1:21" ht="10.5">
      <c r="A2" s="22"/>
      <c r="B2" s="23"/>
      <c r="C2" s="23"/>
      <c r="D2" s="23"/>
      <c r="E2" s="23"/>
      <c r="F2" s="23"/>
      <c r="G2" s="23"/>
      <c r="H2" s="23"/>
      <c r="I2" s="22"/>
      <c r="J2" s="24"/>
      <c r="K2" s="22"/>
      <c r="L2" s="24"/>
      <c r="M2" s="22"/>
      <c r="N2" s="24"/>
      <c r="O2" s="22"/>
      <c r="P2" s="24"/>
      <c r="Q2" s="22"/>
      <c r="R2" s="273" t="str">
        <f>"page 2 of "&amp;IF((COUNTIF('CandidateTenderer 6-10'!J11:S26,"ja")+COUNTIF('CandidateTenderer 6-10'!J11:S26,"nein"))&gt;0,2,1)+IF((COUNTIF('CandidateTenderer 11-15'!J11:S26,"ja")+COUNTIF('CandidateTenderer 11-15'!J11:S26,"nein"))&gt;0,1,0)+IF((COUNTIF('CandidateTenderer 16-20'!J11:S26,"ja")+COUNTIF('CandidateTenderer 16-20'!J11:S26,"nein"))&gt;0,1,0)</f>
        <v>page 2 of 1</v>
      </c>
      <c r="S2" s="273"/>
      <c r="T2" s="74" t="s">
        <v>430</v>
      </c>
      <c r="U2" s="74"/>
    </row>
    <row r="3" spans="1:21" ht="4.5" customHeight="1">
      <c r="A3" s="187"/>
      <c r="B3" s="188"/>
      <c r="C3" s="188"/>
      <c r="D3" s="188"/>
      <c r="E3" s="188"/>
      <c r="F3" s="188"/>
      <c r="G3" s="189"/>
      <c r="H3" s="189"/>
      <c r="I3" s="189"/>
      <c r="J3" s="189"/>
      <c r="K3" s="189"/>
      <c r="L3" s="189"/>
      <c r="M3" s="189"/>
      <c r="N3" s="190"/>
      <c r="O3" s="190"/>
      <c r="P3" s="190"/>
      <c r="Q3" s="190"/>
      <c r="R3" s="191"/>
      <c r="S3" s="192"/>
    </row>
    <row r="4" spans="1:21" ht="21.75" customHeight="1">
      <c r="A4" s="187">
        <f>ROW(A1)</f>
        <v>1</v>
      </c>
      <c r="B4" s="292" t="s">
        <v>363</v>
      </c>
      <c r="C4" s="292"/>
      <c r="D4" s="226"/>
      <c r="E4" s="227"/>
      <c r="F4" s="227"/>
      <c r="G4" s="227"/>
      <c r="H4" s="233" t="s">
        <v>407</v>
      </c>
      <c r="I4" s="233"/>
      <c r="J4" s="226"/>
      <c r="K4" s="227"/>
      <c r="L4" s="227"/>
      <c r="M4" s="227"/>
      <c r="N4" s="227"/>
      <c r="O4" s="227"/>
      <c r="P4" s="294" t="s">
        <v>408</v>
      </c>
      <c r="Q4" s="295"/>
      <c r="R4" s="226"/>
      <c r="S4" s="227"/>
    </row>
    <row r="5" spans="1:21" ht="11.25" customHeight="1">
      <c r="A5" s="187">
        <f t="shared" ref="A5:A27" si="0">ROW(A2)</f>
        <v>2</v>
      </c>
      <c r="B5" s="131" t="s">
        <v>364</v>
      </c>
      <c r="C5" s="132"/>
      <c r="D5" s="226"/>
      <c r="E5" s="227"/>
      <c r="F5" s="227"/>
      <c r="G5" s="227"/>
      <c r="H5" s="307" t="s">
        <v>409</v>
      </c>
      <c r="I5" s="308"/>
      <c r="J5" s="226"/>
      <c r="K5" s="227"/>
      <c r="L5" s="227"/>
      <c r="M5" s="227"/>
      <c r="N5" s="227"/>
      <c r="O5" s="227"/>
      <c r="P5" s="296" t="s">
        <v>410</v>
      </c>
      <c r="Q5" s="295"/>
      <c r="R5" s="226"/>
      <c r="S5" s="227"/>
    </row>
    <row r="6" spans="1:21" ht="10.5">
      <c r="A6" s="187">
        <f t="shared" si="0"/>
        <v>3</v>
      </c>
      <c r="B6" s="131" t="s">
        <v>365</v>
      </c>
      <c r="C6" s="133"/>
      <c r="D6" s="226"/>
      <c r="E6" s="227"/>
      <c r="F6" s="227"/>
      <c r="G6" s="227"/>
      <c r="H6" s="308"/>
      <c r="I6" s="308"/>
      <c r="J6" s="304"/>
      <c r="K6" s="304"/>
      <c r="L6" s="304"/>
      <c r="M6" s="304"/>
      <c r="N6" s="304"/>
      <c r="O6" s="304"/>
      <c r="P6" s="183"/>
      <c r="Q6" s="193"/>
      <c r="R6" s="228"/>
      <c r="S6" s="228"/>
    </row>
    <row r="7" spans="1:21" ht="14.15" customHeight="1">
      <c r="A7" s="187">
        <f t="shared" si="0"/>
        <v>4</v>
      </c>
      <c r="B7" s="194"/>
      <c r="C7" s="194"/>
      <c r="D7" s="194"/>
      <c r="E7" s="194"/>
      <c r="F7" s="194"/>
      <c r="G7" s="195"/>
      <c r="H7" s="195"/>
      <c r="I7" s="195"/>
      <c r="J7" s="195"/>
      <c r="K7" s="195"/>
      <c r="L7" s="195"/>
      <c r="M7" s="195"/>
      <c r="N7" s="196"/>
      <c r="O7" s="196"/>
      <c r="P7" s="196"/>
      <c r="Q7" s="196"/>
      <c r="R7" s="197"/>
      <c r="S7" s="198"/>
    </row>
    <row r="8" spans="1:21" s="1" customFormat="1" ht="26.25" customHeight="1">
      <c r="A8" s="187">
        <f t="shared" si="0"/>
        <v>5</v>
      </c>
      <c r="B8" s="155"/>
      <c r="C8" s="155"/>
      <c r="D8" s="155"/>
      <c r="E8" s="155"/>
      <c r="F8" s="155"/>
      <c r="G8" s="155"/>
      <c r="H8" s="155"/>
      <c r="I8" s="199"/>
      <c r="J8" s="305" t="s">
        <v>412</v>
      </c>
      <c r="K8" s="306"/>
      <c r="L8" s="305" t="s">
        <v>413</v>
      </c>
      <c r="M8" s="306"/>
      <c r="N8" s="305" t="s">
        <v>414</v>
      </c>
      <c r="O8" s="306"/>
      <c r="P8" s="305" t="s">
        <v>415</v>
      </c>
      <c r="Q8" s="306"/>
      <c r="R8" s="305" t="s">
        <v>416</v>
      </c>
      <c r="S8" s="306"/>
    </row>
    <row r="9" spans="1:21" s="1" customFormat="1" ht="25.5" customHeight="1">
      <c r="A9" s="187">
        <f t="shared" si="0"/>
        <v>6</v>
      </c>
      <c r="B9" s="134" t="s">
        <v>366</v>
      </c>
      <c r="C9" s="135"/>
      <c r="D9" s="135"/>
      <c r="E9" s="135"/>
      <c r="F9" s="135"/>
      <c r="G9" s="135"/>
      <c r="H9" s="155"/>
      <c r="I9" s="155"/>
      <c r="J9" s="200"/>
      <c r="K9" s="201"/>
      <c r="L9" s="200"/>
      <c r="M9" s="201"/>
      <c r="N9" s="200"/>
      <c r="O9" s="201"/>
      <c r="P9" s="200"/>
      <c r="Q9" s="201"/>
      <c r="R9" s="200"/>
      <c r="S9" s="201"/>
    </row>
    <row r="10" spans="1:21" s="7" customFormat="1" ht="13">
      <c r="A10" s="29">
        <f t="shared" si="0"/>
        <v>7</v>
      </c>
      <c r="B10" s="136" t="s">
        <v>367</v>
      </c>
      <c r="C10" s="137"/>
      <c r="D10" s="137"/>
      <c r="E10" s="137"/>
      <c r="F10" s="137"/>
      <c r="G10" s="137"/>
      <c r="H10" s="99"/>
      <c r="I10" s="100"/>
      <c r="J10" s="234"/>
      <c r="K10" s="235"/>
      <c r="L10" s="234"/>
      <c r="M10" s="235"/>
      <c r="N10" s="234"/>
      <c r="O10" s="235"/>
      <c r="P10" s="234"/>
      <c r="Q10" s="235"/>
      <c r="R10" s="236"/>
      <c r="S10" s="237"/>
    </row>
    <row r="11" spans="1:21" ht="12.25" customHeight="1">
      <c r="A11" s="29">
        <f t="shared" si="0"/>
        <v>8</v>
      </c>
      <c r="B11" s="277" t="s">
        <v>368</v>
      </c>
      <c r="C11" s="277"/>
      <c r="D11" s="277"/>
      <c r="E11" s="277"/>
      <c r="F11" s="277"/>
      <c r="G11" s="277"/>
      <c r="H11" s="118"/>
      <c r="I11" s="102"/>
      <c r="J11" s="271"/>
      <c r="K11" s="272"/>
      <c r="L11" s="271"/>
      <c r="M11" s="272"/>
      <c r="N11" s="271"/>
      <c r="O11" s="272"/>
      <c r="P11" s="271"/>
      <c r="Q11" s="272"/>
      <c r="R11" s="274"/>
      <c r="S11" s="275"/>
    </row>
    <row r="12" spans="1:21" ht="12.25" customHeight="1">
      <c r="A12" s="29">
        <f t="shared" si="0"/>
        <v>9</v>
      </c>
      <c r="B12" s="278" t="s">
        <v>369</v>
      </c>
      <c r="C12" s="278"/>
      <c r="D12" s="278"/>
      <c r="E12" s="278"/>
      <c r="F12" s="278"/>
      <c r="G12" s="278"/>
      <c r="H12" s="117"/>
      <c r="I12" s="104"/>
      <c r="J12" s="238"/>
      <c r="K12" s="239"/>
      <c r="L12" s="238"/>
      <c r="M12" s="239"/>
      <c r="N12" s="238"/>
      <c r="O12" s="239"/>
      <c r="P12" s="238"/>
      <c r="Q12" s="239"/>
      <c r="R12" s="238"/>
      <c r="S12" s="240"/>
    </row>
    <row r="13" spans="1:21" ht="12.25" customHeight="1">
      <c r="A13" s="29">
        <f t="shared" si="0"/>
        <v>10</v>
      </c>
      <c r="B13" s="278" t="s">
        <v>370</v>
      </c>
      <c r="C13" s="278"/>
      <c r="D13" s="278"/>
      <c r="E13" s="278"/>
      <c r="F13" s="278"/>
      <c r="G13" s="278"/>
      <c r="H13" s="117"/>
      <c r="I13" s="104"/>
      <c r="J13" s="238"/>
      <c r="K13" s="239"/>
      <c r="L13" s="238"/>
      <c r="M13" s="239"/>
      <c r="N13" s="238"/>
      <c r="O13" s="239"/>
      <c r="P13" s="238"/>
      <c r="Q13" s="239"/>
      <c r="R13" s="238"/>
      <c r="S13" s="240"/>
      <c r="U13" s="113"/>
    </row>
    <row r="14" spans="1:21" ht="11.25" customHeight="1">
      <c r="A14" s="29">
        <f t="shared" si="0"/>
        <v>11</v>
      </c>
      <c r="B14" s="278" t="s">
        <v>371</v>
      </c>
      <c r="C14" s="278"/>
      <c r="D14" s="278"/>
      <c r="E14" s="278"/>
      <c r="F14" s="278"/>
      <c r="G14" s="278"/>
      <c r="H14" s="117"/>
      <c r="I14" s="104"/>
      <c r="J14" s="238"/>
      <c r="K14" s="239"/>
      <c r="L14" s="238"/>
      <c r="M14" s="239"/>
      <c r="N14" s="238"/>
      <c r="O14" s="239"/>
      <c r="P14" s="238"/>
      <c r="Q14" s="239"/>
      <c r="R14" s="238"/>
      <c r="S14" s="240"/>
    </row>
    <row r="15" spans="1:21" ht="12.25" customHeight="1">
      <c r="A15" s="29">
        <f t="shared" si="0"/>
        <v>12</v>
      </c>
      <c r="B15" s="279" t="s">
        <v>372</v>
      </c>
      <c r="C15" s="279"/>
      <c r="D15" s="279"/>
      <c r="E15" s="279"/>
      <c r="F15" s="279"/>
      <c r="G15" s="279"/>
      <c r="H15" s="105"/>
      <c r="I15" s="104"/>
      <c r="J15" s="238"/>
      <c r="K15" s="239"/>
      <c r="L15" s="238"/>
      <c r="M15" s="239"/>
      <c r="N15" s="238"/>
      <c r="O15" s="239"/>
      <c r="P15" s="238"/>
      <c r="Q15" s="239"/>
      <c r="R15" s="238"/>
      <c r="S15" s="240"/>
    </row>
    <row r="16" spans="1:21" ht="38.25" customHeight="1">
      <c r="A16" s="29">
        <f t="shared" si="0"/>
        <v>13</v>
      </c>
      <c r="B16" s="247" t="s">
        <v>373</v>
      </c>
      <c r="C16" s="247"/>
      <c r="D16" s="247"/>
      <c r="E16" s="247"/>
      <c r="F16" s="247"/>
      <c r="G16" s="138" t="s">
        <v>374</v>
      </c>
      <c r="H16" s="106"/>
      <c r="I16" s="107" t="s">
        <v>307</v>
      </c>
      <c r="J16" s="238"/>
      <c r="K16" s="239"/>
      <c r="L16" s="238"/>
      <c r="M16" s="239"/>
      <c r="N16" s="238"/>
      <c r="O16" s="239"/>
      <c r="P16" s="238"/>
      <c r="Q16" s="239"/>
      <c r="R16" s="238"/>
      <c r="S16" s="240"/>
    </row>
    <row r="17" spans="1:19" ht="23.5" customHeight="1">
      <c r="A17" s="29">
        <f t="shared" si="0"/>
        <v>14</v>
      </c>
      <c r="B17" s="251" t="s">
        <v>375</v>
      </c>
      <c r="C17" s="251"/>
      <c r="D17" s="251"/>
      <c r="E17" s="251"/>
      <c r="F17" s="251"/>
      <c r="G17" s="139" t="s">
        <v>374</v>
      </c>
      <c r="H17" s="108"/>
      <c r="I17" s="221" t="s">
        <v>377</v>
      </c>
      <c r="J17" s="260"/>
      <c r="K17" s="261"/>
      <c r="L17" s="260"/>
      <c r="M17" s="261"/>
      <c r="N17" s="260"/>
      <c r="O17" s="261"/>
      <c r="P17" s="260"/>
      <c r="Q17" s="261"/>
      <c r="R17" s="260"/>
      <c r="S17" s="289"/>
    </row>
    <row r="18" spans="1:19" ht="10.5">
      <c r="A18" s="29">
        <f t="shared" si="0"/>
        <v>15</v>
      </c>
      <c r="B18" s="140" t="s">
        <v>376</v>
      </c>
      <c r="C18" s="141"/>
      <c r="D18" s="141"/>
      <c r="E18" s="141"/>
      <c r="F18" s="141"/>
      <c r="G18" s="141"/>
      <c r="H18" s="119"/>
      <c r="I18" s="110"/>
      <c r="J18" s="238"/>
      <c r="K18" s="239"/>
      <c r="L18" s="238"/>
      <c r="M18" s="239"/>
      <c r="N18" s="238"/>
      <c r="O18" s="239"/>
      <c r="P18" s="238"/>
      <c r="Q18" s="239"/>
      <c r="R18" s="287"/>
      <c r="S18" s="288"/>
    </row>
    <row r="19" spans="1:19" s="7" customFormat="1" ht="4.75" customHeight="1">
      <c r="A19" s="29">
        <f t="shared" si="0"/>
        <v>16</v>
      </c>
      <c r="B19" s="111"/>
      <c r="C19" s="111"/>
      <c r="D19" s="111"/>
      <c r="E19" s="111"/>
      <c r="F19" s="111"/>
      <c r="G19" s="111"/>
      <c r="H19" s="111"/>
      <c r="I19" s="112"/>
      <c r="J19" s="285"/>
      <c r="K19" s="286"/>
      <c r="L19" s="285"/>
      <c r="M19" s="286"/>
      <c r="N19" s="285"/>
      <c r="O19" s="286"/>
      <c r="P19" s="285"/>
      <c r="Q19" s="286"/>
      <c r="R19" s="285"/>
      <c r="S19" s="291"/>
    </row>
    <row r="20" spans="1:19" s="7" customFormat="1" ht="13">
      <c r="A20" s="29">
        <f t="shared" si="0"/>
        <v>17</v>
      </c>
      <c r="B20" s="136" t="s">
        <v>383</v>
      </c>
      <c r="C20" s="143"/>
      <c r="D20" s="143"/>
      <c r="E20" s="143"/>
      <c r="F20" s="143"/>
      <c r="G20" s="143"/>
      <c r="H20" s="144"/>
      <c r="I20" s="145"/>
      <c r="J20" s="283"/>
      <c r="K20" s="284"/>
      <c r="L20" s="283"/>
      <c r="M20" s="284"/>
      <c r="N20" s="283"/>
      <c r="O20" s="284"/>
      <c r="P20" s="283"/>
      <c r="Q20" s="284"/>
      <c r="R20" s="283"/>
      <c r="S20" s="290"/>
    </row>
    <row r="21" spans="1:19" ht="22.75" customHeight="1">
      <c r="A21" s="29">
        <f t="shared" si="0"/>
        <v>18</v>
      </c>
      <c r="B21" s="248" t="s">
        <v>384</v>
      </c>
      <c r="C21" s="248"/>
      <c r="D21" s="248"/>
      <c r="E21" s="248"/>
      <c r="F21" s="248"/>
      <c r="G21" s="248"/>
      <c r="H21" s="146"/>
      <c r="I21" s="147" t="s">
        <v>307</v>
      </c>
      <c r="J21" s="254"/>
      <c r="K21" s="255"/>
      <c r="L21" s="254"/>
      <c r="M21" s="255"/>
      <c r="N21" s="254"/>
      <c r="O21" s="255"/>
      <c r="P21" s="254"/>
      <c r="Q21" s="255"/>
      <c r="R21" s="254"/>
      <c r="S21" s="257"/>
    </row>
    <row r="22" spans="1:19" ht="11.25" customHeight="1">
      <c r="A22" s="29">
        <f t="shared" si="0"/>
        <v>19</v>
      </c>
      <c r="B22" s="148" t="s">
        <v>385</v>
      </c>
      <c r="C22" s="149"/>
      <c r="D22" s="262" t="str">
        <f>" reference project"&amp;IF(C22=1,"","s")&amp;" in the technical field"</f>
        <v xml:space="preserve"> reference projects in the technical field</v>
      </c>
      <c r="E22" s="262"/>
      <c r="F22" s="258" t="s">
        <v>386</v>
      </c>
      <c r="G22" s="258"/>
      <c r="H22" s="258"/>
      <c r="I22" s="259"/>
      <c r="J22" s="252"/>
      <c r="K22" s="253"/>
      <c r="L22" s="252"/>
      <c r="M22" s="253"/>
      <c r="N22" s="252"/>
      <c r="O22" s="253"/>
      <c r="P22" s="252"/>
      <c r="Q22" s="253"/>
      <c r="R22" s="252"/>
      <c r="S22" s="256"/>
    </row>
    <row r="23" spans="1:19" ht="10">
      <c r="A23" s="29">
        <f t="shared" si="0"/>
        <v>20</v>
      </c>
      <c r="B23" s="150" t="s">
        <v>387</v>
      </c>
      <c r="C23" s="151"/>
      <c r="D23" s="150" t="str">
        <f>" reference project"&amp;IF(C23=1,"","s")</f>
        <v xml:space="preserve"> reference projects</v>
      </c>
      <c r="E23" s="263" t="s">
        <v>388</v>
      </c>
      <c r="F23" s="263"/>
      <c r="G23" s="263"/>
      <c r="H23" s="249" t="s">
        <v>389</v>
      </c>
      <c r="I23" s="250"/>
      <c r="J23" s="254"/>
      <c r="K23" s="255"/>
      <c r="L23" s="254"/>
      <c r="M23" s="255"/>
      <c r="N23" s="254"/>
      <c r="O23" s="255"/>
      <c r="P23" s="254"/>
      <c r="Q23" s="255"/>
      <c r="R23" s="254"/>
      <c r="S23" s="257"/>
    </row>
    <row r="24" spans="1:19" ht="10.5">
      <c r="A24" s="29">
        <f t="shared" si="0"/>
        <v>21</v>
      </c>
      <c r="B24" s="280" t="s">
        <v>376</v>
      </c>
      <c r="C24" s="281"/>
      <c r="D24" s="280"/>
      <c r="E24" s="280"/>
      <c r="F24" s="280"/>
      <c r="G24" s="280"/>
      <c r="H24" s="280"/>
      <c r="I24" s="282"/>
      <c r="J24" s="260" t="str">
        <f>IF(J22="nein",Auswahllisten!$F$3,IF(J22="ja",Auswahllisten!$F$2," "))</f>
        <v xml:space="preserve"> </v>
      </c>
      <c r="K24" s="261"/>
      <c r="L24" s="260" t="str">
        <f>IF(L22="nein",Auswahllisten!$F$3,IF(L22="ja",Auswahllisten!$F$2," "))</f>
        <v xml:space="preserve"> </v>
      </c>
      <c r="M24" s="261"/>
      <c r="N24" s="260" t="str">
        <f>IF(N22="nein",Auswahllisten!$F$3,IF(N22="ja",Auswahllisten!$F$2," "))</f>
        <v xml:space="preserve"> </v>
      </c>
      <c r="O24" s="261"/>
      <c r="P24" s="260" t="str">
        <f>IF(P22="nein",Auswahllisten!$F$3,IF(P22="ja",Auswahllisten!$F$2," "))</f>
        <v xml:space="preserve"> </v>
      </c>
      <c r="Q24" s="261"/>
      <c r="R24" s="260" t="str">
        <f>IF(R22="nein",Auswahllisten!$F$3,IF(R22="ja",Auswahllisten!$F$2," "))</f>
        <v xml:space="preserve"> </v>
      </c>
      <c r="S24" s="289"/>
    </row>
    <row r="25" spans="1:19" s="7" customFormat="1" ht="4.75" customHeight="1">
      <c r="A25" s="29">
        <f t="shared" si="0"/>
        <v>22</v>
      </c>
      <c r="B25" s="46"/>
      <c r="C25" s="46"/>
      <c r="D25" s="46"/>
      <c r="E25" s="46"/>
      <c r="F25" s="46"/>
      <c r="G25" s="46"/>
      <c r="H25" s="46"/>
      <c r="I25" s="152"/>
      <c r="J25" s="301"/>
      <c r="K25" s="302"/>
      <c r="L25" s="301"/>
      <c r="M25" s="302"/>
      <c r="N25" s="301"/>
      <c r="O25" s="302"/>
      <c r="P25" s="301"/>
      <c r="Q25" s="302"/>
      <c r="R25" s="301"/>
      <c r="S25" s="303"/>
    </row>
    <row r="26" spans="1:19" ht="13.5" customHeight="1" thickBot="1">
      <c r="A26" s="29">
        <f t="shared" si="0"/>
        <v>23</v>
      </c>
      <c r="B26" s="229" t="s">
        <v>390</v>
      </c>
      <c r="C26" s="229"/>
      <c r="D26" s="229"/>
      <c r="E26" s="229"/>
      <c r="F26" s="229"/>
      <c r="G26" s="229"/>
      <c r="H26" s="229"/>
      <c r="I26" s="230"/>
      <c r="J26" s="231" t="str">
        <f>IF( OR(J18=Auswahllisten!$F$3,J24=Auswahllisten!$F$3), Auswahllisten!$F$3, IF(AND(J18=Auswahllisten!$F$2,J24=Auswahllisten!$F$2), Auswahllisten!$F$2, ""))</f>
        <v/>
      </c>
      <c r="K26" s="232"/>
      <c r="L26" s="231" t="str">
        <f>IF( OR(L18=Auswahllisten!$F$3,L24=Auswahllisten!$F$3), Auswahllisten!$F$3, IF(AND(L18=Auswahllisten!$F$2,L24=Auswahllisten!$F$2), Auswahllisten!$F$2, ""))</f>
        <v/>
      </c>
      <c r="M26" s="232"/>
      <c r="N26" s="231" t="str">
        <f>IF( OR(N18=Auswahllisten!$F$3,N24=Auswahllisten!$F$3), Auswahllisten!$F$3, IF(AND(N18=Auswahllisten!$F$2,N24=Auswahllisten!$F$2), Auswahllisten!$F$2, ""))</f>
        <v/>
      </c>
      <c r="O26" s="232"/>
      <c r="P26" s="231" t="str">
        <f>IF( OR(P18=Auswahllisten!$F$3,P24=Auswahllisten!$F$3), Auswahllisten!$F$3, IF(AND(P18=Auswahllisten!$F$2,P24=Auswahllisten!$F$2), Auswahllisten!$F$2, ""))</f>
        <v/>
      </c>
      <c r="Q26" s="232"/>
      <c r="R26" s="231" t="str">
        <f>IF( OR(R18=Auswahllisten!$F$3,R24=Auswahllisten!$F$3), Auswahllisten!$F$3, IF(AND(R18=Auswahllisten!$F$2,R24=Auswahllisten!$F$2), Auswahllisten!$F$2, ""))</f>
        <v/>
      </c>
      <c r="S26" s="297"/>
    </row>
    <row r="27" spans="1:19" s="7" customFormat="1" ht="4.75" customHeight="1">
      <c r="A27" s="187">
        <f t="shared" si="0"/>
        <v>24</v>
      </c>
      <c r="B27" s="153"/>
      <c r="C27" s="153"/>
      <c r="D27" s="153"/>
      <c r="E27" s="153"/>
      <c r="F27" s="153"/>
      <c r="G27" s="153"/>
      <c r="H27" s="153"/>
      <c r="I27" s="154"/>
      <c r="J27" s="311"/>
      <c r="K27" s="312"/>
      <c r="L27" s="311"/>
      <c r="M27" s="312"/>
      <c r="N27" s="311"/>
      <c r="O27" s="312"/>
      <c r="P27" s="311"/>
      <c r="Q27" s="312"/>
      <c r="R27" s="311"/>
      <c r="S27" s="313"/>
    </row>
    <row r="28" spans="1:19" s="1" customFormat="1" ht="25.5" customHeight="1">
      <c r="A28" s="29">
        <f t="shared" ref="A28:A46" si="1">ROW(A25)</f>
        <v>25</v>
      </c>
      <c r="B28" s="134" t="s">
        <v>391</v>
      </c>
      <c r="C28" s="155"/>
      <c r="D28" s="155"/>
      <c r="E28" s="155"/>
      <c r="F28" s="155"/>
      <c r="G28" s="155"/>
      <c r="H28" s="155"/>
      <c r="I28" s="155"/>
      <c r="J28" s="200"/>
      <c r="K28" s="201"/>
      <c r="L28" s="200"/>
      <c r="M28" s="201"/>
      <c r="N28" s="200"/>
      <c r="O28" s="201"/>
      <c r="P28" s="200"/>
      <c r="Q28" s="201"/>
      <c r="R28" s="200"/>
      <c r="S28" s="201"/>
    </row>
    <row r="29" spans="1:19" s="7" customFormat="1" ht="13">
      <c r="A29" s="29">
        <f t="shared" si="1"/>
        <v>26</v>
      </c>
      <c r="B29" s="156" t="s">
        <v>429</v>
      </c>
      <c r="C29" s="157"/>
      <c r="D29" s="157"/>
      <c r="E29" s="157"/>
      <c r="F29" s="157"/>
      <c r="G29" s="157"/>
      <c r="H29" s="157"/>
      <c r="I29" s="158"/>
      <c r="J29" s="159"/>
      <c r="K29" s="160"/>
      <c r="L29" s="159"/>
      <c r="M29" s="160"/>
      <c r="N29" s="159"/>
      <c r="O29" s="160"/>
      <c r="P29" s="159"/>
      <c r="Q29" s="160"/>
      <c r="R29" s="159"/>
      <c r="S29" s="161"/>
    </row>
    <row r="30" spans="1:19" s="2" customFormat="1" ht="10">
      <c r="A30" s="29">
        <f t="shared" si="1"/>
        <v>27</v>
      </c>
      <c r="B30" s="245">
        <v>1</v>
      </c>
      <c r="C30" s="245"/>
      <c r="D30" s="245"/>
      <c r="E30" s="245"/>
      <c r="F30" s="245"/>
      <c r="G30" s="245"/>
      <c r="H30" s="245"/>
      <c r="I30" s="162">
        <v>2</v>
      </c>
      <c r="J30" s="163">
        <v>3</v>
      </c>
      <c r="K30" s="164">
        <v>4</v>
      </c>
      <c r="L30" s="163">
        <v>5</v>
      </c>
      <c r="M30" s="164">
        <v>6</v>
      </c>
      <c r="N30" s="163">
        <v>7</v>
      </c>
      <c r="O30" s="164">
        <v>8</v>
      </c>
      <c r="P30" s="163">
        <v>9</v>
      </c>
      <c r="Q30" s="164">
        <v>10</v>
      </c>
      <c r="R30" s="165">
        <v>11</v>
      </c>
      <c r="S30" s="166">
        <v>12</v>
      </c>
    </row>
    <row r="31" spans="1:19" s="2" customFormat="1" ht="10">
      <c r="A31" s="29">
        <f t="shared" si="1"/>
        <v>28</v>
      </c>
      <c r="B31" s="246" t="s">
        <v>392</v>
      </c>
      <c r="C31" s="246"/>
      <c r="D31" s="246"/>
      <c r="E31" s="246"/>
      <c r="F31" s="246"/>
      <c r="G31" s="246"/>
      <c r="H31" s="246"/>
      <c r="I31" s="167" t="s">
        <v>353</v>
      </c>
      <c r="J31" s="168" t="s">
        <v>393</v>
      </c>
      <c r="K31" s="169" t="s">
        <v>394</v>
      </c>
      <c r="L31" s="170" t="s">
        <v>393</v>
      </c>
      <c r="M31" s="171" t="s">
        <v>394</v>
      </c>
      <c r="N31" s="170" t="s">
        <v>393</v>
      </c>
      <c r="O31" s="171" t="s">
        <v>394</v>
      </c>
      <c r="P31" s="170" t="s">
        <v>393</v>
      </c>
      <c r="Q31" s="171" t="s">
        <v>394</v>
      </c>
      <c r="R31" s="172" t="s">
        <v>393</v>
      </c>
      <c r="S31" s="173" t="s">
        <v>394</v>
      </c>
    </row>
    <row r="32" spans="1:19" s="2" customFormat="1" ht="10">
      <c r="A32" s="29">
        <f t="shared" si="1"/>
        <v>29</v>
      </c>
      <c r="B32" s="174"/>
      <c r="C32" s="174"/>
      <c r="D32" s="174"/>
      <c r="E32" s="174"/>
      <c r="F32" s="174"/>
      <c r="G32" s="174"/>
      <c r="H32" s="174"/>
      <c r="I32" s="167" t="s">
        <v>1</v>
      </c>
      <c r="J32" s="175" t="s">
        <v>2</v>
      </c>
      <c r="K32" s="171" t="s">
        <v>3</v>
      </c>
      <c r="L32" s="175" t="s">
        <v>2</v>
      </c>
      <c r="M32" s="171" t="s">
        <v>284</v>
      </c>
      <c r="N32" s="175" t="s">
        <v>2</v>
      </c>
      <c r="O32" s="171" t="s">
        <v>285</v>
      </c>
      <c r="P32" s="175" t="s">
        <v>2</v>
      </c>
      <c r="Q32" s="171" t="s">
        <v>286</v>
      </c>
      <c r="R32" s="176" t="s">
        <v>2</v>
      </c>
      <c r="S32" s="173" t="s">
        <v>287</v>
      </c>
    </row>
    <row r="33" spans="1:19" s="7" customFormat="1" ht="10.5">
      <c r="A33" s="29">
        <f t="shared" si="1"/>
        <v>30</v>
      </c>
      <c r="B33" s="177" t="s">
        <v>395</v>
      </c>
      <c r="C33" s="178"/>
      <c r="D33" s="178"/>
      <c r="E33" s="178"/>
      <c r="F33" s="178"/>
      <c r="G33" s="178"/>
      <c r="H33" s="178"/>
      <c r="I33" s="37" t="s">
        <v>0</v>
      </c>
      <c r="J33" s="38"/>
      <c r="K33" s="39"/>
      <c r="L33" s="38"/>
      <c r="M33" s="39"/>
      <c r="N33" s="38"/>
      <c r="O33" s="39"/>
      <c r="P33" s="38"/>
      <c r="Q33" s="39"/>
      <c r="R33" s="38"/>
      <c r="S33" s="54"/>
    </row>
    <row r="34" spans="1:19" ht="10">
      <c r="A34" s="29">
        <f t="shared" si="1"/>
        <v>31</v>
      </c>
      <c r="B34" s="179" t="s">
        <v>396</v>
      </c>
      <c r="C34" s="179"/>
      <c r="D34" s="179"/>
      <c r="E34" s="179"/>
      <c r="F34" s="179"/>
      <c r="G34" s="179"/>
      <c r="H34" s="179"/>
      <c r="I34" s="35"/>
      <c r="J34" s="25"/>
      <c r="K34" s="26">
        <f t="shared" ref="K34:M39" si="2">J34*$I34</f>
        <v>0</v>
      </c>
      <c r="L34" s="25"/>
      <c r="M34" s="26">
        <f t="shared" si="2"/>
        <v>0</v>
      </c>
      <c r="N34" s="25"/>
      <c r="O34" s="26">
        <f t="shared" ref="O34:O39" si="3">N34*$I34</f>
        <v>0</v>
      </c>
      <c r="P34" s="25"/>
      <c r="Q34" s="26">
        <f t="shared" ref="Q34:Q39" si="4">P34*$I34</f>
        <v>0</v>
      </c>
      <c r="R34" s="25"/>
      <c r="S34" s="55">
        <f t="shared" ref="S34:S39" si="5">R34*$I34</f>
        <v>0</v>
      </c>
    </row>
    <row r="35" spans="1:19" ht="10">
      <c r="A35" s="29">
        <f t="shared" si="1"/>
        <v>32</v>
      </c>
      <c r="B35" s="243" t="s">
        <v>254</v>
      </c>
      <c r="C35" s="243"/>
      <c r="D35" s="243"/>
      <c r="E35" s="243"/>
      <c r="F35" s="243"/>
      <c r="G35" s="243"/>
      <c r="H35" s="243"/>
      <c r="I35" s="36">
        <v>10</v>
      </c>
      <c r="J35" s="27"/>
      <c r="K35" s="28">
        <f>J35*$I35</f>
        <v>0</v>
      </c>
      <c r="L35" s="27"/>
      <c r="M35" s="28">
        <f t="shared" si="2"/>
        <v>0</v>
      </c>
      <c r="N35" s="27"/>
      <c r="O35" s="28">
        <f t="shared" si="3"/>
        <v>0</v>
      </c>
      <c r="P35" s="27"/>
      <c r="Q35" s="28">
        <f t="shared" si="4"/>
        <v>0</v>
      </c>
      <c r="R35" s="27"/>
      <c r="S35" s="56">
        <f t="shared" si="5"/>
        <v>0</v>
      </c>
    </row>
    <row r="36" spans="1:19" ht="10">
      <c r="A36" s="29">
        <f t="shared" si="1"/>
        <v>33</v>
      </c>
      <c r="B36" s="243" t="s">
        <v>255</v>
      </c>
      <c r="C36" s="243"/>
      <c r="D36" s="243"/>
      <c r="E36" s="243"/>
      <c r="F36" s="243"/>
      <c r="G36" s="243"/>
      <c r="H36" s="243"/>
      <c r="I36" s="36">
        <v>10</v>
      </c>
      <c r="J36" s="27"/>
      <c r="K36" s="28">
        <f t="shared" ref="K36:K39" si="6">J36*$I36</f>
        <v>0</v>
      </c>
      <c r="L36" s="27"/>
      <c r="M36" s="28">
        <f t="shared" si="2"/>
        <v>0</v>
      </c>
      <c r="N36" s="27"/>
      <c r="O36" s="28">
        <f t="shared" si="3"/>
        <v>0</v>
      </c>
      <c r="P36" s="27"/>
      <c r="Q36" s="28">
        <f t="shared" si="4"/>
        <v>0</v>
      </c>
      <c r="R36" s="27"/>
      <c r="S36" s="56">
        <f t="shared" si="5"/>
        <v>0</v>
      </c>
    </row>
    <row r="37" spans="1:19" ht="10">
      <c r="A37" s="29">
        <f t="shared" si="1"/>
        <v>34</v>
      </c>
      <c r="B37" s="243" t="s">
        <v>256</v>
      </c>
      <c r="C37" s="243"/>
      <c r="D37" s="243"/>
      <c r="E37" s="243"/>
      <c r="F37" s="243"/>
      <c r="G37" s="243"/>
      <c r="H37" s="243"/>
      <c r="I37" s="36">
        <v>10</v>
      </c>
      <c r="J37" s="27"/>
      <c r="K37" s="28">
        <f t="shared" si="6"/>
        <v>0</v>
      </c>
      <c r="L37" s="27"/>
      <c r="M37" s="28">
        <f t="shared" si="2"/>
        <v>0</v>
      </c>
      <c r="N37" s="27"/>
      <c r="O37" s="28">
        <f t="shared" si="3"/>
        <v>0</v>
      </c>
      <c r="P37" s="27"/>
      <c r="Q37" s="28">
        <f t="shared" si="4"/>
        <v>0</v>
      </c>
      <c r="R37" s="27"/>
      <c r="S37" s="56">
        <f t="shared" si="5"/>
        <v>0</v>
      </c>
    </row>
    <row r="38" spans="1:19" ht="10">
      <c r="A38" s="29">
        <f t="shared" si="1"/>
        <v>35</v>
      </c>
      <c r="B38" s="243" t="s">
        <v>257</v>
      </c>
      <c r="C38" s="243"/>
      <c r="D38" s="243"/>
      <c r="E38" s="243"/>
      <c r="F38" s="243"/>
      <c r="G38" s="243"/>
      <c r="H38" s="243"/>
      <c r="I38" s="36">
        <v>10</v>
      </c>
      <c r="J38" s="27"/>
      <c r="K38" s="28">
        <f t="shared" si="6"/>
        <v>0</v>
      </c>
      <c r="L38" s="27"/>
      <c r="M38" s="28">
        <f t="shared" si="2"/>
        <v>0</v>
      </c>
      <c r="N38" s="27"/>
      <c r="O38" s="28">
        <f t="shared" si="3"/>
        <v>0</v>
      </c>
      <c r="P38" s="27"/>
      <c r="Q38" s="28">
        <f t="shared" si="4"/>
        <v>0</v>
      </c>
      <c r="R38" s="27"/>
      <c r="S38" s="56">
        <f t="shared" si="5"/>
        <v>0</v>
      </c>
    </row>
    <row r="39" spans="1:19" ht="10">
      <c r="A39" s="29">
        <f t="shared" si="1"/>
        <v>36</v>
      </c>
      <c r="B39" s="244" t="s">
        <v>258</v>
      </c>
      <c r="C39" s="244"/>
      <c r="D39" s="244"/>
      <c r="E39" s="244"/>
      <c r="F39" s="244"/>
      <c r="G39" s="244"/>
      <c r="H39" s="244"/>
      <c r="I39" s="40">
        <v>10</v>
      </c>
      <c r="J39" s="41"/>
      <c r="K39" s="42">
        <f t="shared" si="6"/>
        <v>0</v>
      </c>
      <c r="L39" s="41"/>
      <c r="M39" s="42">
        <f t="shared" si="2"/>
        <v>0</v>
      </c>
      <c r="N39" s="41"/>
      <c r="O39" s="42">
        <f t="shared" si="3"/>
        <v>0</v>
      </c>
      <c r="P39" s="41"/>
      <c r="Q39" s="42">
        <f t="shared" si="4"/>
        <v>0</v>
      </c>
      <c r="R39" s="41"/>
      <c r="S39" s="57">
        <f t="shared" si="5"/>
        <v>0</v>
      </c>
    </row>
    <row r="40" spans="1:19" s="7" customFormat="1" ht="10.5">
      <c r="A40" s="29">
        <f t="shared" si="1"/>
        <v>37</v>
      </c>
      <c r="B40" s="58" t="s">
        <v>397</v>
      </c>
      <c r="C40" s="46"/>
      <c r="D40" s="46"/>
      <c r="E40" s="46"/>
      <c r="F40" s="46"/>
      <c r="G40" s="46"/>
      <c r="H40" s="46"/>
      <c r="I40" s="47">
        <f>SUM(I33:I39)</f>
        <v>50</v>
      </c>
      <c r="J40" s="52"/>
      <c r="K40" s="53">
        <f>SUM(K33:K39)</f>
        <v>0</v>
      </c>
      <c r="L40" s="52"/>
      <c r="M40" s="53">
        <f t="shared" ref="M40" si="7">SUM(M33:M39)</f>
        <v>0</v>
      </c>
      <c r="N40" s="52"/>
      <c r="O40" s="53">
        <f t="shared" ref="O40" si="8">SUM(O33:O39)</f>
        <v>0</v>
      </c>
      <c r="P40" s="52"/>
      <c r="Q40" s="53">
        <f t="shared" ref="Q40" si="9">SUM(Q33:Q39)</f>
        <v>0</v>
      </c>
      <c r="R40" s="52"/>
      <c r="S40" s="59">
        <f t="shared" ref="S40" si="10">SUM(S33:S39)</f>
        <v>0</v>
      </c>
    </row>
    <row r="41" spans="1:19" s="7" customFormat="1" ht="10.5">
      <c r="A41" s="29">
        <f t="shared" si="1"/>
        <v>38</v>
      </c>
      <c r="B41" s="180" t="s">
        <v>398</v>
      </c>
      <c r="C41" s="181"/>
      <c r="D41" s="181"/>
      <c r="E41" s="181"/>
      <c r="F41" s="181"/>
      <c r="G41" s="181"/>
      <c r="H41" s="181"/>
      <c r="I41" s="43"/>
      <c r="J41" s="44"/>
      <c r="K41" s="45"/>
      <c r="L41" s="44"/>
      <c r="M41" s="45"/>
      <c r="N41" s="44"/>
      <c r="O41" s="45"/>
      <c r="P41" s="44"/>
      <c r="Q41" s="45"/>
      <c r="R41" s="44"/>
      <c r="S41" s="60"/>
    </row>
    <row r="42" spans="1:19" s="7" customFormat="1" ht="10.5">
      <c r="A42" s="29">
        <f t="shared" si="1"/>
        <v>39</v>
      </c>
      <c r="B42" s="61" t="s">
        <v>399</v>
      </c>
      <c r="C42" s="61"/>
      <c r="D42" s="241" t="s">
        <v>388</v>
      </c>
      <c r="E42" s="241"/>
      <c r="F42" s="241"/>
      <c r="G42" s="241"/>
      <c r="H42" s="242"/>
      <c r="I42" s="48">
        <v>30</v>
      </c>
      <c r="J42" s="49"/>
      <c r="K42" s="50">
        <f>J42*$I42</f>
        <v>0</v>
      </c>
      <c r="L42" s="49"/>
      <c r="M42" s="50">
        <f>L42*$I42</f>
        <v>0</v>
      </c>
      <c r="N42" s="49"/>
      <c r="O42" s="50">
        <f>N42*$I42</f>
        <v>0</v>
      </c>
      <c r="P42" s="49"/>
      <c r="Q42" s="50">
        <f>P42*$I42</f>
        <v>0</v>
      </c>
      <c r="R42" s="49"/>
      <c r="S42" s="62">
        <f>R42*$I42</f>
        <v>0</v>
      </c>
    </row>
    <row r="43" spans="1:19" s="7" customFormat="1" ht="10.5">
      <c r="A43" s="29">
        <f t="shared" si="1"/>
        <v>40</v>
      </c>
      <c r="B43" s="180" t="s">
        <v>400</v>
      </c>
      <c r="C43" s="181"/>
      <c r="D43" s="181"/>
      <c r="E43" s="181"/>
      <c r="F43" s="181"/>
      <c r="G43" s="181"/>
      <c r="H43" s="181"/>
      <c r="I43" s="43"/>
      <c r="J43" s="44"/>
      <c r="K43" s="45"/>
      <c r="L43" s="44"/>
      <c r="M43" s="45"/>
      <c r="N43" s="44"/>
      <c r="O43" s="45"/>
      <c r="P43" s="44"/>
      <c r="Q43" s="45"/>
      <c r="R43" s="44"/>
      <c r="S43" s="60"/>
    </row>
    <row r="44" spans="1:19" s="7" customFormat="1" ht="10.5">
      <c r="A44" s="29">
        <f t="shared" si="1"/>
        <v>41</v>
      </c>
      <c r="B44" s="182" t="s">
        <v>401</v>
      </c>
      <c r="C44" s="183"/>
      <c r="D44" s="183"/>
      <c r="E44" s="183"/>
      <c r="F44" s="183"/>
      <c r="G44" s="183"/>
      <c r="H44" s="183"/>
      <c r="I44" s="51">
        <v>20</v>
      </c>
      <c r="J44" s="11"/>
      <c r="K44" s="12">
        <f>J44*$I44</f>
        <v>0</v>
      </c>
      <c r="L44" s="11"/>
      <c r="M44" s="12">
        <f>L44*$I44</f>
        <v>0</v>
      </c>
      <c r="N44" s="11"/>
      <c r="O44" s="12">
        <f>N44*$I44</f>
        <v>0</v>
      </c>
      <c r="P44" s="11"/>
      <c r="Q44" s="12">
        <f>P44*$I44</f>
        <v>0</v>
      </c>
      <c r="R44" s="11"/>
      <c r="S44" s="13">
        <f>R44*$I44</f>
        <v>0</v>
      </c>
    </row>
    <row r="45" spans="1:19" s="7" customFormat="1" ht="13">
      <c r="A45" s="29">
        <f t="shared" si="1"/>
        <v>42</v>
      </c>
      <c r="B45" s="89" t="s">
        <v>402</v>
      </c>
      <c r="C45" s="63"/>
      <c r="D45" s="63"/>
      <c r="E45" s="63"/>
      <c r="F45" s="63"/>
      <c r="G45" s="63"/>
      <c r="H45" s="63"/>
      <c r="I45" s="91">
        <f>I40+I42+I44</f>
        <v>100</v>
      </c>
      <c r="J45" s="64"/>
      <c r="K45" s="65">
        <f>SUM(K40:K44)</f>
        <v>0</v>
      </c>
      <c r="L45" s="64"/>
      <c r="M45" s="65">
        <f t="shared" ref="M45" si="11">SUM(M40:M44)</f>
        <v>0</v>
      </c>
      <c r="N45" s="64"/>
      <c r="O45" s="65">
        <f t="shared" ref="O45" si="12">SUM(O40:O44)</f>
        <v>0</v>
      </c>
      <c r="P45" s="64"/>
      <c r="Q45" s="65">
        <f t="shared" ref="Q45" si="13">SUM(Q40:Q44)</f>
        <v>0</v>
      </c>
      <c r="R45" s="64"/>
      <c r="S45" s="66">
        <f t="shared" ref="S45" si="14">SUM(S40:S44)</f>
        <v>0</v>
      </c>
    </row>
    <row r="46" spans="1:19" ht="13.5" thickBot="1">
      <c r="A46" s="29">
        <f t="shared" si="1"/>
        <v>43</v>
      </c>
      <c r="B46" s="67" t="s">
        <v>403</v>
      </c>
      <c r="C46" s="68"/>
      <c r="D46" s="68"/>
      <c r="E46" s="68"/>
      <c r="F46" s="68"/>
      <c r="G46" s="68"/>
      <c r="H46" s="68"/>
      <c r="I46" s="69"/>
      <c r="J46" s="70"/>
      <c r="K46" s="71">
        <f>_xlfn.RANK.EQ(K45,Auswahllisten!G2:G21)</f>
        <v>1</v>
      </c>
      <c r="L46" s="70"/>
      <c r="M46" s="71">
        <f>_xlfn.RANK.EQ(M45,Auswahllisten!G2:G21)</f>
        <v>1</v>
      </c>
      <c r="N46" s="70"/>
      <c r="O46" s="71">
        <f>_xlfn.RANK.EQ(O45,Auswahllisten!G2:G21)</f>
        <v>1</v>
      </c>
      <c r="P46" s="70"/>
      <c r="Q46" s="71">
        <f>_xlfn.RANK.EQ(Q45,Auswahllisten!G2:G21)</f>
        <v>1</v>
      </c>
      <c r="R46" s="72"/>
      <c r="S46" s="73">
        <f>_xlfn.RANK.EQ(S45,Auswahllisten!G2:G21)</f>
        <v>1</v>
      </c>
    </row>
    <row r="48" spans="1:19" ht="22.75" customHeight="1">
      <c r="B48" s="293" t="s">
        <v>404</v>
      </c>
      <c r="C48" s="293"/>
      <c r="D48" s="293"/>
      <c r="E48" s="293"/>
      <c r="F48" s="293"/>
      <c r="G48" s="293"/>
      <c r="H48" s="293"/>
      <c r="I48" s="293"/>
      <c r="J48" s="293"/>
      <c r="K48" s="293"/>
      <c r="L48" s="293"/>
      <c r="M48" s="293"/>
      <c r="N48" s="293"/>
      <c r="O48" s="293"/>
      <c r="P48" s="293"/>
      <c r="Q48" s="293"/>
      <c r="R48" s="293"/>
      <c r="S48" s="293"/>
    </row>
    <row r="49" spans="1:19" ht="21.25" customHeight="1">
      <c r="A49" s="14"/>
      <c r="B49" s="15"/>
      <c r="C49" s="15"/>
      <c r="D49" s="76" t="s">
        <v>405</v>
      </c>
      <c r="E49" s="76"/>
      <c r="F49" s="222"/>
      <c r="G49" s="223"/>
      <c r="H49" s="223"/>
      <c r="I49" s="223"/>
      <c r="J49" s="184"/>
      <c r="K49" s="147"/>
      <c r="L49" s="184"/>
      <c r="M49" s="132" t="s">
        <v>406</v>
      </c>
      <c r="N49" s="184"/>
      <c r="O49" s="147"/>
      <c r="P49" s="222"/>
      <c r="Q49" s="223"/>
      <c r="R49" s="223"/>
      <c r="S49" s="223"/>
    </row>
    <row r="50" spans="1:19" ht="12.25" customHeight="1">
      <c r="B50" s="133"/>
      <c r="C50" s="133"/>
      <c r="D50"/>
      <c r="E50"/>
      <c r="F50" s="224" t="s">
        <v>435</v>
      </c>
      <c r="G50" s="224"/>
      <c r="H50" s="225"/>
      <c r="I50" s="225"/>
      <c r="J50" s="186"/>
      <c r="K50" s="182"/>
      <c r="L50" s="186"/>
      <c r="M50" s="182"/>
      <c r="N50" s="186"/>
      <c r="O50" s="182"/>
      <c r="P50" s="224" t="s">
        <v>435</v>
      </c>
      <c r="Q50" s="224"/>
      <c r="R50" s="225"/>
      <c r="S50" s="225"/>
    </row>
  </sheetData>
  <sheetProtection sheet="1" selectLockedCells="1"/>
  <mergeCells count="133">
    <mergeCell ref="R25:S25"/>
    <mergeCell ref="R26:S26"/>
    <mergeCell ref="R27:S27"/>
    <mergeCell ref="R20:S20"/>
    <mergeCell ref="B21:G21"/>
    <mergeCell ref="J21:K21"/>
    <mergeCell ref="L21:M21"/>
    <mergeCell ref="N21:O21"/>
    <mergeCell ref="P21:Q21"/>
    <mergeCell ref="H23:I23"/>
    <mergeCell ref="R21:S21"/>
    <mergeCell ref="J24:K24"/>
    <mergeCell ref="L24:M24"/>
    <mergeCell ref="N24:O24"/>
    <mergeCell ref="P24:Q24"/>
    <mergeCell ref="J20:K20"/>
    <mergeCell ref="L20:M20"/>
    <mergeCell ref="N20:O20"/>
    <mergeCell ref="P20:Q20"/>
    <mergeCell ref="B24:I24"/>
    <mergeCell ref="R24:S24"/>
    <mergeCell ref="B39:H39"/>
    <mergeCell ref="B36:H36"/>
    <mergeCell ref="B26:I26"/>
    <mergeCell ref="J26:K26"/>
    <mergeCell ref="L26:M26"/>
    <mergeCell ref="P26:Q26"/>
    <mergeCell ref="B30:H30"/>
    <mergeCell ref="B35:H35"/>
    <mergeCell ref="J25:K25"/>
    <mergeCell ref="L25:M25"/>
    <mergeCell ref="N25:O25"/>
    <mergeCell ref="P25:Q25"/>
    <mergeCell ref="J27:K27"/>
    <mergeCell ref="L27:M27"/>
    <mergeCell ref="N27:O27"/>
    <mergeCell ref="P27:Q27"/>
    <mergeCell ref="N26:O26"/>
    <mergeCell ref="B31:H31"/>
    <mergeCell ref="B37:H37"/>
    <mergeCell ref="B38:H38"/>
    <mergeCell ref="A1:P1"/>
    <mergeCell ref="Q1:S1"/>
    <mergeCell ref="R2:S2"/>
    <mergeCell ref="R12:S12"/>
    <mergeCell ref="B13:G13"/>
    <mergeCell ref="J13:K13"/>
    <mergeCell ref="L13:M13"/>
    <mergeCell ref="N13:O13"/>
    <mergeCell ref="P13:Q13"/>
    <mergeCell ref="R13:S13"/>
    <mergeCell ref="J11:K11"/>
    <mergeCell ref="L11:M11"/>
    <mergeCell ref="N11:O11"/>
    <mergeCell ref="P11:Q11"/>
    <mergeCell ref="R11:S11"/>
    <mergeCell ref="B12:G12"/>
    <mergeCell ref="J12:K12"/>
    <mergeCell ref="L12:M12"/>
    <mergeCell ref="L10:M10"/>
    <mergeCell ref="N10:O10"/>
    <mergeCell ref="P10:Q10"/>
    <mergeCell ref="R10:S10"/>
    <mergeCell ref="D6:G6"/>
    <mergeCell ref="P19:Q19"/>
    <mergeCell ref="R19:S19"/>
    <mergeCell ref="L17:M17"/>
    <mergeCell ref="N17:O17"/>
    <mergeCell ref="P17:Q17"/>
    <mergeCell ref="B16:F16"/>
    <mergeCell ref="B17:F17"/>
    <mergeCell ref="J18:K18"/>
    <mergeCell ref="L18:M18"/>
    <mergeCell ref="N18:O18"/>
    <mergeCell ref="P18:Q18"/>
    <mergeCell ref="J16:K16"/>
    <mergeCell ref="L16:M16"/>
    <mergeCell ref="N16:O16"/>
    <mergeCell ref="P16:Q16"/>
    <mergeCell ref="R18:S18"/>
    <mergeCell ref="J19:K19"/>
    <mergeCell ref="L19:M19"/>
    <mergeCell ref="J17:K17"/>
    <mergeCell ref="R17:S17"/>
    <mergeCell ref="R16:S16"/>
    <mergeCell ref="P14:Q14"/>
    <mergeCell ref="D42:H42"/>
    <mergeCell ref="B48:S48"/>
    <mergeCell ref="R5:S5"/>
    <mergeCell ref="J8:K8"/>
    <mergeCell ref="L8:M8"/>
    <mergeCell ref="N8:O8"/>
    <mergeCell ref="P8:Q8"/>
    <mergeCell ref="B11:G11"/>
    <mergeCell ref="D22:E22"/>
    <mergeCell ref="F22:I22"/>
    <mergeCell ref="J22:K23"/>
    <mergeCell ref="L22:M23"/>
    <mergeCell ref="N22:O23"/>
    <mergeCell ref="P22:Q23"/>
    <mergeCell ref="R22:S23"/>
    <mergeCell ref="E23:G23"/>
    <mergeCell ref="J15:K15"/>
    <mergeCell ref="L15:M15"/>
    <mergeCell ref="N15:O15"/>
    <mergeCell ref="P15:Q15"/>
    <mergeCell ref="R15:S15"/>
    <mergeCell ref="B14:G14"/>
    <mergeCell ref="N19:O19"/>
    <mergeCell ref="F49:I49"/>
    <mergeCell ref="F50:I50"/>
    <mergeCell ref="P49:S49"/>
    <mergeCell ref="P50:S50"/>
    <mergeCell ref="R14:S14"/>
    <mergeCell ref="N12:O12"/>
    <mergeCell ref="P12:Q12"/>
    <mergeCell ref="J4:O4"/>
    <mergeCell ref="R6:S6"/>
    <mergeCell ref="R8:S8"/>
    <mergeCell ref="D5:G5"/>
    <mergeCell ref="D4:G4"/>
    <mergeCell ref="R4:S4"/>
    <mergeCell ref="J10:K10"/>
    <mergeCell ref="B15:G15"/>
    <mergeCell ref="B4:C4"/>
    <mergeCell ref="P4:Q4"/>
    <mergeCell ref="H4:I4"/>
    <mergeCell ref="H5:I6"/>
    <mergeCell ref="J5:O6"/>
    <mergeCell ref="P5:Q5"/>
    <mergeCell ref="J14:K14"/>
    <mergeCell ref="L14:M14"/>
    <mergeCell ref="N14:O14"/>
  </mergeCells>
  <conditionalFormatting sqref="I45">
    <cfRule type="cellIs" dxfId="2" priority="1" operator="notEqual">
      <formula>100</formula>
    </cfRule>
  </conditionalFormatting>
  <dataValidations disablePrompts="1" count="8">
    <dataValidation type="list" allowBlank="1" showInputMessage="1" showErrorMessage="1" sqref="C22:C23" xr:uid="{D3D75E6C-8FB4-4420-B34F-F61931B5CB12}">
      <formula1>Mindestzahl</formula1>
    </dataValidation>
    <dataValidation type="list" allowBlank="1" showInputMessage="1" sqref="D42 E23:F23" xr:uid="{C5183B9C-501A-4B9A-A6B4-D22D9133662C}">
      <formula1>Länder_und_Regionen</formula1>
    </dataValidation>
    <dataValidation type="decimal" allowBlank="1" showInputMessage="1" showErrorMessage="1" error="Max. 10 Punkte" sqref="R34:R39 P34:P39 N34:N39 L34:L39 J34:J39" xr:uid="{9007AEFC-F171-4B9E-9F7B-2FB987B67875}">
      <formula1>0</formula1>
      <formula2>10</formula2>
    </dataValidation>
    <dataValidation type="whole" errorStyle="warning" allowBlank="1" showInputMessage="1" showErrorMessage="1" sqref="I34:I39 I42 I44" xr:uid="{95AE545E-C895-4297-A8BB-C222E64DD1AA}">
      <formula1>0</formula1>
      <formula2>100</formula2>
    </dataValidation>
    <dataValidation type="list" allowBlank="1" showInputMessage="1" sqref="J11:S14 J22:S23" xr:uid="{A5AA6E37-117A-4E19-A4B0-2096A2F457BE}">
      <formula1>Auswahl_ja_nein</formula1>
    </dataValidation>
    <dataValidation type="list" allowBlank="1" showInputMessage="1" sqref="J18:S18" xr:uid="{256E1B7D-4FC6-4677-BC43-E0DAE4B53FF3}">
      <formula1>geeignet_ungeeignet</formula1>
    </dataValidation>
    <dataValidation type="list" allowBlank="1" showInputMessage="1" showErrorMessage="1" sqref="J24:S24 J26:S26 J21:S21" xr:uid="{268F4D2F-8472-44BF-8B3C-667BD2560376}">
      <formula1>geeignet_ungeeignet</formula1>
    </dataValidation>
    <dataValidation allowBlank="1" showInputMessage="1" sqref="F49 P49" xr:uid="{2195E0BA-B4AF-4C6F-A9B2-F0FE6FD4C8E8}"/>
  </dataValidations>
  <pageMargins left="0.39370078740157483" right="0.39370078740157483" top="0.39370078740157483" bottom="0.31496062992125984" header="0" footer="0.19685039370078741"/>
  <pageSetup paperSize="9" scale="80" orientation="landscape" cellComments="asDisplayed" r:id="rId1"/>
  <headerFooter>
    <oddFooter>&amp;L&amp;7Form 31-1-6-en</oddFooter>
  </headerFooter>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xr:uid="{BBC35B80-64B0-4807-BAAC-0B3F8E6757C2}">
          <x14:formula1>
            <xm:f>Auswahllisten!$E$2:$E$4</xm:f>
          </x14:formula1>
          <xm:sqref>J15:S15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974AA-A5EE-443E-9FEE-F65E410A6E51}">
  <sheetPr codeName="Tabelle6">
    <pageSetUpPr fitToPage="1"/>
  </sheetPr>
  <dimension ref="A1:U50"/>
  <sheetViews>
    <sheetView showGridLines="0" topLeftCell="A8" zoomScaleNormal="100" zoomScaleSheetLayoutView="75" workbookViewId="0">
      <selection activeCell="J8" sqref="J8:K8"/>
    </sheetView>
  </sheetViews>
  <sheetFormatPr defaultColWidth="5.77734375" defaultRowHeight="10.15" customHeight="1"/>
  <cols>
    <col min="1" max="1" width="4.44140625" style="3" customWidth="1"/>
    <col min="2" max="2" width="15.109375" style="8" customWidth="1"/>
    <col min="3" max="3" width="7" style="8" customWidth="1"/>
    <col min="4" max="4" width="15.6640625" style="8" customWidth="1"/>
    <col min="5" max="5" width="15.33203125" style="8" customWidth="1"/>
    <col min="6" max="6" width="11" style="8" customWidth="1"/>
    <col min="7" max="7" width="12" style="8" customWidth="1"/>
    <col min="8" max="8" width="9.33203125" style="8" customWidth="1"/>
    <col min="9" max="9" width="10.77734375" style="3" customWidth="1"/>
    <col min="10" max="10" width="10.33203125" style="9" customWidth="1"/>
    <col min="11" max="11" width="10.33203125" style="4" customWidth="1"/>
    <col min="12" max="12" width="10.33203125" style="9" customWidth="1"/>
    <col min="13" max="13" width="10.33203125" style="4" customWidth="1"/>
    <col min="14" max="14" width="10.33203125" style="9" customWidth="1"/>
    <col min="15" max="15" width="10.33203125" style="4" customWidth="1"/>
    <col min="16" max="16" width="10.33203125" style="9" customWidth="1"/>
    <col min="17" max="17" width="10.33203125" style="4" customWidth="1"/>
    <col min="18" max="18" width="10.33203125" style="10" customWidth="1"/>
    <col min="19" max="19" width="10.33203125" style="2" customWidth="1"/>
    <col min="20" max="20" width="9.44140625" style="6" customWidth="1"/>
    <col min="21" max="16384" width="5.77734375" style="6"/>
  </cols>
  <sheetData>
    <row r="1" spans="1:21" ht="69.75" customHeight="1">
      <c r="A1" s="264" t="s">
        <v>361</v>
      </c>
      <c r="B1" s="265"/>
      <c r="C1" s="265"/>
      <c r="D1" s="265"/>
      <c r="E1" s="265"/>
      <c r="F1" s="265"/>
      <c r="G1" s="265"/>
      <c r="H1" s="265"/>
      <c r="I1" s="266"/>
      <c r="J1" s="266"/>
      <c r="K1" s="266"/>
      <c r="L1" s="266"/>
      <c r="M1" s="266"/>
      <c r="N1" s="266"/>
      <c r="O1" s="266"/>
      <c r="P1" s="266"/>
      <c r="Q1" s="309"/>
      <c r="R1" s="310"/>
      <c r="S1" s="310"/>
      <c r="U1" s="215" t="s">
        <v>417</v>
      </c>
    </row>
    <row r="2" spans="1:21" ht="10.5">
      <c r="A2" s="22"/>
      <c r="B2" s="23"/>
      <c r="C2" s="23"/>
      <c r="D2" s="23"/>
      <c r="E2" s="23"/>
      <c r="F2" s="23"/>
      <c r="G2" s="23"/>
      <c r="H2" s="23"/>
      <c r="I2" s="22"/>
      <c r="J2" s="24"/>
      <c r="K2" s="22"/>
      <c r="L2" s="24"/>
      <c r="M2" s="22"/>
      <c r="N2" s="24"/>
      <c r="O2" s="22"/>
      <c r="P2" s="24"/>
      <c r="Q2" s="22"/>
      <c r="R2" s="273" t="str">
        <f>"page 3 of "&amp;IF((COUNTIF('CandidateTenderer 6-10'!J11:S26,"ja")+COUNTIF('CandidateTenderer 6-10'!J11:S26,"nein"))&gt;0,2,1)+IF((COUNTIF('CandidateTenderer 11-15'!J11:S26,"ja")+COUNTIF('CandidateTenderer 11-15'!J11:S26,"nein"))&gt;0,1,0)+IF((COUNTIF('CandidateTenderer 16-20'!J11:S26,"ja")+COUNTIF('CandidateTenderer 16-20'!J11:S26,"nein"))&gt;0,1,0)</f>
        <v>page 3 of 1</v>
      </c>
      <c r="S2" s="273"/>
      <c r="T2" s="74" t="s">
        <v>430</v>
      </c>
    </row>
    <row r="3" spans="1:21" ht="4.75" customHeight="1">
      <c r="A3" s="187"/>
      <c r="B3" s="188"/>
      <c r="C3" s="188"/>
      <c r="D3" s="188"/>
      <c r="E3" s="188"/>
      <c r="F3" s="188"/>
      <c r="G3" s="189"/>
      <c r="H3" s="189"/>
      <c r="I3" s="189"/>
      <c r="J3" s="189"/>
      <c r="K3" s="189"/>
      <c r="L3" s="189"/>
      <c r="M3" s="189"/>
      <c r="N3" s="190"/>
      <c r="O3" s="190"/>
      <c r="P3" s="190"/>
      <c r="Q3" s="190"/>
      <c r="R3" s="191"/>
      <c r="S3" s="192"/>
    </row>
    <row r="4" spans="1:21" ht="24.75" customHeight="1">
      <c r="A4" s="187">
        <f>ROW(A1)</f>
        <v>1</v>
      </c>
      <c r="B4" s="292" t="s">
        <v>363</v>
      </c>
      <c r="C4" s="292"/>
      <c r="D4" s="226"/>
      <c r="E4" s="227"/>
      <c r="F4" s="227"/>
      <c r="G4" s="227"/>
      <c r="H4" s="233" t="s">
        <v>407</v>
      </c>
      <c r="I4" s="233"/>
      <c r="J4" s="226"/>
      <c r="K4" s="227"/>
      <c r="L4" s="227"/>
      <c r="M4" s="227"/>
      <c r="N4" s="227"/>
      <c r="O4" s="227"/>
      <c r="P4" s="294" t="s">
        <v>408</v>
      </c>
      <c r="Q4" s="295"/>
      <c r="R4" s="226"/>
      <c r="S4" s="227"/>
    </row>
    <row r="5" spans="1:21" ht="11.25" customHeight="1">
      <c r="A5" s="187">
        <f t="shared" ref="A5:A7" si="0">ROW(A2)</f>
        <v>2</v>
      </c>
      <c r="B5" s="131" t="s">
        <v>364</v>
      </c>
      <c r="C5" s="132"/>
      <c r="D5" s="226"/>
      <c r="E5" s="227"/>
      <c r="F5" s="227"/>
      <c r="G5" s="227"/>
      <c r="H5" s="307" t="s">
        <v>409</v>
      </c>
      <c r="I5" s="308"/>
      <c r="J5" s="226"/>
      <c r="K5" s="227"/>
      <c r="L5" s="227"/>
      <c r="M5" s="227"/>
      <c r="N5" s="227"/>
      <c r="O5" s="227"/>
      <c r="P5" s="296" t="s">
        <v>410</v>
      </c>
      <c r="Q5" s="295"/>
      <c r="R5" s="226"/>
      <c r="S5" s="227"/>
    </row>
    <row r="6" spans="1:21" ht="10.5">
      <c r="A6" s="187">
        <f t="shared" si="0"/>
        <v>3</v>
      </c>
      <c r="B6" s="131" t="s">
        <v>365</v>
      </c>
      <c r="C6" s="133"/>
      <c r="D6" s="226"/>
      <c r="E6" s="227"/>
      <c r="F6" s="227"/>
      <c r="G6" s="227"/>
      <c r="H6" s="308"/>
      <c r="I6" s="308"/>
      <c r="J6" s="304"/>
      <c r="K6" s="304"/>
      <c r="L6" s="304"/>
      <c r="M6" s="304"/>
      <c r="N6" s="304"/>
      <c r="O6" s="304"/>
      <c r="P6" s="183"/>
      <c r="Q6" s="193"/>
      <c r="R6" s="228"/>
      <c r="S6" s="228"/>
    </row>
    <row r="7" spans="1:21" ht="14.15" customHeight="1">
      <c r="A7" s="187">
        <f t="shared" si="0"/>
        <v>4</v>
      </c>
      <c r="B7" s="194"/>
      <c r="C7" s="194"/>
      <c r="D7" s="194"/>
      <c r="E7" s="194"/>
      <c r="F7" s="194"/>
      <c r="G7" s="195"/>
      <c r="H7" s="195"/>
      <c r="I7" s="195"/>
      <c r="J7" s="195"/>
      <c r="K7" s="195"/>
      <c r="L7" s="195"/>
      <c r="M7" s="195"/>
      <c r="N7" s="196"/>
      <c r="O7" s="196"/>
      <c r="P7" s="196"/>
      <c r="Q7" s="196"/>
      <c r="R7" s="197"/>
      <c r="S7" s="198"/>
    </row>
    <row r="8" spans="1:21" s="1" customFormat="1" ht="22.5" customHeight="1">
      <c r="A8" s="29">
        <f t="shared" ref="A8:A46" si="1">ROW(A5)</f>
        <v>5</v>
      </c>
      <c r="B8" s="97"/>
      <c r="C8" s="97"/>
      <c r="D8" s="97"/>
      <c r="E8" s="97"/>
      <c r="F8" s="97"/>
      <c r="G8" s="97"/>
      <c r="H8" s="97"/>
      <c r="I8" s="98"/>
      <c r="J8" s="305" t="s">
        <v>424</v>
      </c>
      <c r="K8" s="306"/>
      <c r="L8" s="305" t="s">
        <v>425</v>
      </c>
      <c r="M8" s="306"/>
      <c r="N8" s="305" t="s">
        <v>426</v>
      </c>
      <c r="O8" s="306"/>
      <c r="P8" s="305" t="s">
        <v>427</v>
      </c>
      <c r="Q8" s="306"/>
      <c r="R8" s="305" t="s">
        <v>428</v>
      </c>
      <c r="S8" s="306"/>
    </row>
    <row r="9" spans="1:21" s="1" customFormat="1" ht="25.5" customHeight="1">
      <c r="A9" s="29">
        <f t="shared" si="1"/>
        <v>6</v>
      </c>
      <c r="B9" s="134" t="s">
        <v>366</v>
      </c>
      <c r="C9" s="135"/>
      <c r="D9" s="135"/>
      <c r="E9" s="135"/>
      <c r="F9" s="135"/>
      <c r="G9" s="135"/>
      <c r="H9" s="155"/>
      <c r="I9" s="155"/>
      <c r="J9" s="114"/>
      <c r="K9" s="115"/>
      <c r="L9" s="114"/>
      <c r="M9" s="115"/>
      <c r="N9" s="114"/>
      <c r="O9" s="115"/>
      <c r="P9" s="114"/>
      <c r="Q9" s="115"/>
      <c r="R9" s="114"/>
      <c r="S9" s="116"/>
    </row>
    <row r="10" spans="1:21" s="7" customFormat="1" ht="13">
      <c r="A10" s="29">
        <f t="shared" si="1"/>
        <v>7</v>
      </c>
      <c r="B10" s="136" t="s">
        <v>367</v>
      </c>
      <c r="C10" s="137"/>
      <c r="D10" s="137"/>
      <c r="E10" s="137"/>
      <c r="F10" s="137"/>
      <c r="G10" s="137"/>
      <c r="H10" s="143"/>
      <c r="I10" s="145"/>
      <c r="J10" s="234"/>
      <c r="K10" s="235"/>
      <c r="L10" s="234"/>
      <c r="M10" s="235"/>
      <c r="N10" s="234"/>
      <c r="O10" s="235"/>
      <c r="P10" s="234"/>
      <c r="Q10" s="235"/>
      <c r="R10" s="234"/>
      <c r="S10" s="315"/>
    </row>
    <row r="11" spans="1:21" ht="12.25" customHeight="1">
      <c r="A11" s="29">
        <f t="shared" si="1"/>
        <v>8</v>
      </c>
      <c r="B11" s="277" t="s">
        <v>368</v>
      </c>
      <c r="C11" s="277"/>
      <c r="D11" s="277"/>
      <c r="E11" s="277"/>
      <c r="F11" s="277"/>
      <c r="G11" s="277"/>
      <c r="H11" s="202"/>
      <c r="I11" s="203"/>
      <c r="J11" s="287"/>
      <c r="K11" s="314"/>
      <c r="L11" s="287"/>
      <c r="M11" s="314"/>
      <c r="N11" s="287"/>
      <c r="O11" s="314"/>
      <c r="P11" s="287"/>
      <c r="Q11" s="314"/>
      <c r="R11" s="287"/>
      <c r="S11" s="288"/>
    </row>
    <row r="12" spans="1:21" ht="12.25" customHeight="1">
      <c r="A12" s="29">
        <f t="shared" si="1"/>
        <v>9</v>
      </c>
      <c r="B12" s="278" t="s">
        <v>369</v>
      </c>
      <c r="C12" s="278"/>
      <c r="D12" s="278"/>
      <c r="E12" s="278"/>
      <c r="F12" s="278"/>
      <c r="G12" s="278"/>
      <c r="H12" s="204"/>
      <c r="I12" s="205"/>
      <c r="J12" s="238"/>
      <c r="K12" s="239"/>
      <c r="L12" s="238"/>
      <c r="M12" s="239"/>
      <c r="N12" s="238"/>
      <c r="O12" s="239"/>
      <c r="P12" s="238"/>
      <c r="Q12" s="239"/>
      <c r="R12" s="238"/>
      <c r="S12" s="240"/>
    </row>
    <row r="13" spans="1:21" ht="12.25" customHeight="1">
      <c r="A13" s="29">
        <f t="shared" si="1"/>
        <v>10</v>
      </c>
      <c r="B13" s="278" t="s">
        <v>370</v>
      </c>
      <c r="C13" s="278"/>
      <c r="D13" s="278"/>
      <c r="E13" s="278"/>
      <c r="F13" s="278"/>
      <c r="G13" s="278"/>
      <c r="H13" s="204"/>
      <c r="I13" s="205"/>
      <c r="J13" s="238"/>
      <c r="K13" s="239"/>
      <c r="L13" s="238"/>
      <c r="M13" s="239"/>
      <c r="N13" s="238"/>
      <c r="O13" s="239"/>
      <c r="P13" s="238"/>
      <c r="Q13" s="239"/>
      <c r="R13" s="238"/>
      <c r="S13" s="240"/>
    </row>
    <row r="14" spans="1:21" ht="11.25" customHeight="1">
      <c r="A14" s="29">
        <f t="shared" si="1"/>
        <v>11</v>
      </c>
      <c r="B14" s="278" t="s">
        <v>371</v>
      </c>
      <c r="C14" s="278"/>
      <c r="D14" s="278"/>
      <c r="E14" s="278"/>
      <c r="F14" s="278"/>
      <c r="G14" s="278"/>
      <c r="H14" s="204"/>
      <c r="I14" s="205"/>
      <c r="J14" s="238"/>
      <c r="K14" s="239"/>
      <c r="L14" s="238"/>
      <c r="M14" s="239"/>
      <c r="N14" s="238"/>
      <c r="O14" s="239"/>
      <c r="P14" s="238"/>
      <c r="Q14" s="239"/>
      <c r="R14" s="238"/>
      <c r="S14" s="240"/>
    </row>
    <row r="15" spans="1:21" ht="12.25" customHeight="1">
      <c r="A15" s="29">
        <f t="shared" si="1"/>
        <v>12</v>
      </c>
      <c r="B15" s="279" t="s">
        <v>372</v>
      </c>
      <c r="C15" s="279"/>
      <c r="D15" s="279"/>
      <c r="E15" s="279"/>
      <c r="F15" s="279"/>
      <c r="G15" s="279"/>
      <c r="H15" s="206"/>
      <c r="I15" s="205"/>
      <c r="J15" s="238"/>
      <c r="K15" s="239"/>
      <c r="L15" s="238"/>
      <c r="M15" s="239"/>
      <c r="N15" s="238"/>
      <c r="O15" s="239"/>
      <c r="P15" s="238"/>
      <c r="Q15" s="239"/>
      <c r="R15" s="238"/>
      <c r="S15" s="240"/>
    </row>
    <row r="16" spans="1:21" ht="38.25" customHeight="1">
      <c r="A16" s="29">
        <f t="shared" si="1"/>
        <v>13</v>
      </c>
      <c r="B16" s="247" t="s">
        <v>373</v>
      </c>
      <c r="C16" s="247"/>
      <c r="D16" s="247"/>
      <c r="E16" s="247"/>
      <c r="F16" s="247"/>
      <c r="G16" s="138" t="s">
        <v>374</v>
      </c>
      <c r="H16" s="207"/>
      <c r="I16" s="208" t="s">
        <v>307</v>
      </c>
      <c r="J16" s="238"/>
      <c r="K16" s="239"/>
      <c r="L16" s="238"/>
      <c r="M16" s="239"/>
      <c r="N16" s="238"/>
      <c r="O16" s="239"/>
      <c r="P16" s="238"/>
      <c r="Q16" s="239"/>
      <c r="R16" s="238"/>
      <c r="S16" s="240"/>
    </row>
    <row r="17" spans="1:19" ht="19.899999999999999" customHeight="1">
      <c r="A17" s="29">
        <f t="shared" si="1"/>
        <v>14</v>
      </c>
      <c r="B17" s="251" t="s">
        <v>375</v>
      </c>
      <c r="C17" s="251"/>
      <c r="D17" s="251"/>
      <c r="E17" s="251"/>
      <c r="F17" s="251"/>
      <c r="G17" s="139" t="s">
        <v>374</v>
      </c>
      <c r="H17" s="209"/>
      <c r="I17" s="221" t="s">
        <v>377</v>
      </c>
      <c r="J17" s="260"/>
      <c r="K17" s="261"/>
      <c r="L17" s="260"/>
      <c r="M17" s="261"/>
      <c r="N17" s="260"/>
      <c r="O17" s="261"/>
      <c r="P17" s="260"/>
      <c r="Q17" s="261"/>
      <c r="R17" s="260"/>
      <c r="S17" s="289"/>
    </row>
    <row r="18" spans="1:19" ht="10.5">
      <c r="A18" s="29">
        <f t="shared" si="1"/>
        <v>15</v>
      </c>
      <c r="B18" s="140" t="s">
        <v>376</v>
      </c>
      <c r="C18" s="141"/>
      <c r="D18" s="141"/>
      <c r="E18" s="141"/>
      <c r="F18" s="141"/>
      <c r="G18" s="141"/>
      <c r="H18" s="210"/>
      <c r="I18" s="211"/>
      <c r="J18" s="260"/>
      <c r="K18" s="261"/>
      <c r="L18" s="260"/>
      <c r="M18" s="261"/>
      <c r="N18" s="260"/>
      <c r="O18" s="261"/>
      <c r="P18" s="260"/>
      <c r="Q18" s="261"/>
      <c r="R18" s="260"/>
      <c r="S18" s="289"/>
    </row>
    <row r="19" spans="1:19" s="7" customFormat="1" ht="4.75" customHeight="1">
      <c r="A19" s="29">
        <f t="shared" si="1"/>
        <v>16</v>
      </c>
      <c r="B19" s="212"/>
      <c r="C19" s="212"/>
      <c r="D19" s="212"/>
      <c r="E19" s="212"/>
      <c r="F19" s="212"/>
      <c r="G19" s="212"/>
      <c r="H19" s="212"/>
      <c r="I19" s="213"/>
      <c r="J19" s="301"/>
      <c r="K19" s="302"/>
      <c r="L19" s="301"/>
      <c r="M19" s="302"/>
      <c r="N19" s="301"/>
      <c r="O19" s="302"/>
      <c r="P19" s="301"/>
      <c r="Q19" s="302"/>
      <c r="R19" s="301"/>
      <c r="S19" s="303"/>
    </row>
    <row r="20" spans="1:19" s="7" customFormat="1" ht="13">
      <c r="A20" s="29">
        <f t="shared" si="1"/>
        <v>17</v>
      </c>
      <c r="B20" s="136" t="s">
        <v>383</v>
      </c>
      <c r="C20" s="143"/>
      <c r="D20" s="143"/>
      <c r="E20" s="143"/>
      <c r="F20" s="143"/>
      <c r="G20" s="143"/>
      <c r="H20" s="144"/>
      <c r="I20" s="145"/>
      <c r="J20" s="283"/>
      <c r="K20" s="284"/>
      <c r="L20" s="283"/>
      <c r="M20" s="284"/>
      <c r="N20" s="283"/>
      <c r="O20" s="284"/>
      <c r="P20" s="283"/>
      <c r="Q20" s="284"/>
      <c r="R20" s="283"/>
      <c r="S20" s="290"/>
    </row>
    <row r="21" spans="1:19" ht="22.75" customHeight="1">
      <c r="A21" s="29">
        <f t="shared" si="1"/>
        <v>18</v>
      </c>
      <c r="B21" s="248" t="s">
        <v>384</v>
      </c>
      <c r="C21" s="248"/>
      <c r="D21" s="248"/>
      <c r="E21" s="248"/>
      <c r="F21" s="248"/>
      <c r="G21" s="248"/>
      <c r="H21" s="146"/>
      <c r="I21" s="147" t="s">
        <v>307</v>
      </c>
      <c r="J21" s="287"/>
      <c r="K21" s="314"/>
      <c r="L21" s="287"/>
      <c r="M21" s="314"/>
      <c r="N21" s="287"/>
      <c r="O21" s="314"/>
      <c r="P21" s="287"/>
      <c r="Q21" s="314"/>
      <c r="R21" s="287"/>
      <c r="S21" s="288"/>
    </row>
    <row r="22" spans="1:19" ht="11.25" customHeight="1">
      <c r="A22" s="29">
        <f t="shared" si="1"/>
        <v>19</v>
      </c>
      <c r="B22" s="148" t="s">
        <v>385</v>
      </c>
      <c r="C22" s="149"/>
      <c r="D22" s="262" t="str">
        <f>" reference project"&amp;IF(C22=1,"","s")&amp;" in the technical field"</f>
        <v xml:space="preserve"> reference projects in the technical field</v>
      </c>
      <c r="E22" s="262"/>
      <c r="F22" s="258" t="s">
        <v>386</v>
      </c>
      <c r="G22" s="258"/>
      <c r="H22" s="258"/>
      <c r="I22" s="259"/>
      <c r="J22" s="252"/>
      <c r="K22" s="253"/>
      <c r="L22" s="252"/>
      <c r="M22" s="253"/>
      <c r="N22" s="252"/>
      <c r="O22" s="253"/>
      <c r="P22" s="252"/>
      <c r="Q22" s="253"/>
      <c r="R22" s="252"/>
      <c r="S22" s="256"/>
    </row>
    <row r="23" spans="1:19" ht="10">
      <c r="A23" s="29">
        <f t="shared" si="1"/>
        <v>20</v>
      </c>
      <c r="B23" s="150" t="s">
        <v>387</v>
      </c>
      <c r="C23" s="151"/>
      <c r="D23" s="150" t="str">
        <f>" reference project"&amp;IF(C23=1,"","s")</f>
        <v xml:space="preserve"> reference projects</v>
      </c>
      <c r="E23" s="263" t="s">
        <v>388</v>
      </c>
      <c r="F23" s="263"/>
      <c r="G23" s="263"/>
      <c r="H23" s="249" t="s">
        <v>389</v>
      </c>
      <c r="I23" s="250"/>
      <c r="J23" s="316"/>
      <c r="K23" s="317"/>
      <c r="L23" s="316"/>
      <c r="M23" s="317"/>
      <c r="N23" s="316"/>
      <c r="O23" s="317"/>
      <c r="P23" s="316"/>
      <c r="Q23" s="317"/>
      <c r="R23" s="316"/>
      <c r="S23" s="318"/>
    </row>
    <row r="24" spans="1:19" ht="10.5">
      <c r="A24" s="29">
        <f t="shared" si="1"/>
        <v>21</v>
      </c>
      <c r="B24" s="280" t="s">
        <v>376</v>
      </c>
      <c r="C24" s="281"/>
      <c r="D24" s="280"/>
      <c r="E24" s="280"/>
      <c r="F24" s="280"/>
      <c r="G24" s="280"/>
      <c r="H24" s="280"/>
      <c r="I24" s="282"/>
      <c r="J24" s="260" t="str">
        <f>IF(J22="nein",Auswahllisten!$F$3,IF(J22="ja",Auswahllisten!$F$2," "))</f>
        <v xml:space="preserve"> </v>
      </c>
      <c r="K24" s="261"/>
      <c r="L24" s="260" t="str">
        <f>IF(L22="nein",Auswahllisten!$F$3,IF(L22="ja",Auswahllisten!$F$2," "))</f>
        <v xml:space="preserve"> </v>
      </c>
      <c r="M24" s="261"/>
      <c r="N24" s="260" t="str">
        <f>IF(N22="nein",Auswahllisten!$F$3,IF(N22="ja",Auswahllisten!$F$2," "))</f>
        <v xml:space="preserve"> </v>
      </c>
      <c r="O24" s="261"/>
      <c r="P24" s="260" t="str">
        <f>IF(P22="nein",Auswahllisten!$F$3,IF(P22="ja",Auswahllisten!$F$2," "))</f>
        <v xml:space="preserve"> </v>
      </c>
      <c r="Q24" s="261"/>
      <c r="R24" s="260" t="str">
        <f>IF(R22="nein",Auswahllisten!$F$3,IF(R22="ja",Auswahllisten!$F$2," "))</f>
        <v xml:space="preserve"> </v>
      </c>
      <c r="S24" s="289"/>
    </row>
    <row r="25" spans="1:19" s="7" customFormat="1" ht="4.75" customHeight="1">
      <c r="A25" s="29">
        <f t="shared" si="1"/>
        <v>22</v>
      </c>
      <c r="B25" s="46"/>
      <c r="C25" s="46"/>
      <c r="D25" s="46"/>
      <c r="E25" s="46"/>
      <c r="F25" s="46"/>
      <c r="G25" s="46"/>
      <c r="H25" s="46"/>
      <c r="I25" s="152"/>
      <c r="J25" s="301"/>
      <c r="K25" s="302"/>
      <c r="L25" s="301"/>
      <c r="M25" s="302"/>
      <c r="N25" s="301"/>
      <c r="O25" s="302"/>
      <c r="P25" s="301"/>
      <c r="Q25" s="302"/>
      <c r="R25" s="301"/>
      <c r="S25" s="303"/>
    </row>
    <row r="26" spans="1:19" ht="13.5" customHeight="1" thickBot="1">
      <c r="A26" s="29">
        <f t="shared" si="1"/>
        <v>23</v>
      </c>
      <c r="B26" s="229" t="s">
        <v>390</v>
      </c>
      <c r="C26" s="229"/>
      <c r="D26" s="229"/>
      <c r="E26" s="229"/>
      <c r="F26" s="229"/>
      <c r="G26" s="229"/>
      <c r="H26" s="229"/>
      <c r="I26" s="230"/>
      <c r="J26" s="231" t="str">
        <f>IF( OR(J18=Auswahllisten!$F$3,J24=Auswahllisten!$F$3), Auswahllisten!$F$3, IF(AND(J18=Auswahllisten!$F$2,J24=Auswahllisten!$F$2), Auswahllisten!$F$2, ""))</f>
        <v/>
      </c>
      <c r="K26" s="232"/>
      <c r="L26" s="231" t="str">
        <f>IF( OR(L18=Auswahllisten!$F$3,L24=Auswahllisten!$F$3), Auswahllisten!$F$3, IF(AND(L18=Auswahllisten!$F$2,L24=Auswahllisten!$F$2), Auswahllisten!$F$2, ""))</f>
        <v/>
      </c>
      <c r="M26" s="232"/>
      <c r="N26" s="231" t="str">
        <f>IF( OR(N18=Auswahllisten!$F$3,N24=Auswahllisten!$F$3), Auswahllisten!$F$3, IF(AND(N18=Auswahllisten!$F$2,N24=Auswahllisten!$F$2), Auswahllisten!$F$2, ""))</f>
        <v/>
      </c>
      <c r="O26" s="232"/>
      <c r="P26" s="231" t="str">
        <f>IF( OR(P18=Auswahllisten!$F$3,P24=Auswahllisten!$F$3), Auswahllisten!$F$3, IF(AND(P18=Auswahllisten!$F$2,P24=Auswahllisten!$F$2), Auswahllisten!$F$2, ""))</f>
        <v/>
      </c>
      <c r="Q26" s="232"/>
      <c r="R26" s="231" t="str">
        <f>IF( OR(R18=Auswahllisten!$F$3,R24=Auswahllisten!$F$3), Auswahllisten!$F$3, IF(AND(R18=Auswahllisten!$F$2,R24=Auswahllisten!$F$2), Auswahllisten!$F$2, ""))</f>
        <v/>
      </c>
      <c r="S26" s="297"/>
    </row>
    <row r="27" spans="1:19" s="7" customFormat="1" ht="4.75" customHeight="1">
      <c r="A27" s="29">
        <f t="shared" si="1"/>
        <v>24</v>
      </c>
      <c r="B27" s="153"/>
      <c r="C27" s="153"/>
      <c r="D27" s="153"/>
      <c r="E27" s="153"/>
      <c r="F27" s="153"/>
      <c r="G27" s="153"/>
      <c r="H27" s="153"/>
      <c r="I27" s="154"/>
      <c r="J27" s="319"/>
      <c r="K27" s="320"/>
      <c r="L27" s="319"/>
      <c r="M27" s="320"/>
      <c r="N27" s="319"/>
      <c r="O27" s="320"/>
      <c r="P27" s="319"/>
      <c r="Q27" s="320"/>
      <c r="R27" s="319"/>
      <c r="S27" s="321"/>
    </row>
    <row r="28" spans="1:19" s="1" customFormat="1" ht="25.5" customHeight="1">
      <c r="A28" s="29">
        <f t="shared" si="1"/>
        <v>25</v>
      </c>
      <c r="B28" s="134" t="s">
        <v>391</v>
      </c>
      <c r="C28" s="155"/>
      <c r="D28" s="155"/>
      <c r="E28" s="155"/>
      <c r="F28" s="155"/>
      <c r="G28" s="155"/>
      <c r="H28" s="155"/>
      <c r="I28" s="155"/>
      <c r="J28" s="87"/>
      <c r="K28" s="115"/>
      <c r="L28" s="114"/>
      <c r="M28" s="115"/>
      <c r="N28" s="114"/>
      <c r="O28" s="115"/>
      <c r="P28" s="114"/>
      <c r="Q28" s="115"/>
      <c r="R28" s="114"/>
      <c r="S28" s="115"/>
    </row>
    <row r="29" spans="1:19" s="7" customFormat="1" ht="13">
      <c r="A29" s="29">
        <f t="shared" si="1"/>
        <v>26</v>
      </c>
      <c r="B29" s="156" t="s">
        <v>429</v>
      </c>
      <c r="C29" s="157"/>
      <c r="D29" s="157"/>
      <c r="E29" s="157"/>
      <c r="F29" s="157"/>
      <c r="G29" s="157"/>
      <c r="H29" s="157"/>
      <c r="I29" s="158"/>
      <c r="J29" s="159"/>
      <c r="K29" s="160"/>
      <c r="L29" s="159"/>
      <c r="M29" s="160"/>
      <c r="N29" s="159"/>
      <c r="O29" s="160"/>
      <c r="P29" s="159"/>
      <c r="Q29" s="160"/>
      <c r="R29" s="159"/>
      <c r="S29" s="161"/>
    </row>
    <row r="30" spans="1:19" s="2" customFormat="1" ht="10">
      <c r="A30" s="29">
        <f t="shared" si="1"/>
        <v>27</v>
      </c>
      <c r="B30" s="245">
        <v>1</v>
      </c>
      <c r="C30" s="245"/>
      <c r="D30" s="245"/>
      <c r="E30" s="245"/>
      <c r="F30" s="245"/>
      <c r="G30" s="245"/>
      <c r="H30" s="245"/>
      <c r="I30" s="162">
        <v>2</v>
      </c>
      <c r="J30" s="163">
        <v>3</v>
      </c>
      <c r="K30" s="164">
        <v>4</v>
      </c>
      <c r="L30" s="163">
        <v>5</v>
      </c>
      <c r="M30" s="164">
        <v>6</v>
      </c>
      <c r="N30" s="163">
        <v>7</v>
      </c>
      <c r="O30" s="164">
        <v>8</v>
      </c>
      <c r="P30" s="163">
        <v>9</v>
      </c>
      <c r="Q30" s="164">
        <v>10</v>
      </c>
      <c r="R30" s="165">
        <v>11</v>
      </c>
      <c r="S30" s="166">
        <v>12</v>
      </c>
    </row>
    <row r="31" spans="1:19" s="2" customFormat="1" ht="10">
      <c r="A31" s="29">
        <f t="shared" si="1"/>
        <v>28</v>
      </c>
      <c r="B31" s="246" t="s">
        <v>392</v>
      </c>
      <c r="C31" s="246"/>
      <c r="D31" s="246"/>
      <c r="E31" s="246"/>
      <c r="F31" s="246"/>
      <c r="G31" s="246"/>
      <c r="H31" s="246"/>
      <c r="I31" s="167" t="s">
        <v>353</v>
      </c>
      <c r="J31" s="168" t="s">
        <v>393</v>
      </c>
      <c r="K31" s="169" t="s">
        <v>394</v>
      </c>
      <c r="L31" s="170" t="s">
        <v>393</v>
      </c>
      <c r="M31" s="171" t="s">
        <v>394</v>
      </c>
      <c r="N31" s="170" t="s">
        <v>393</v>
      </c>
      <c r="O31" s="171" t="s">
        <v>394</v>
      </c>
      <c r="P31" s="170" t="s">
        <v>393</v>
      </c>
      <c r="Q31" s="171" t="s">
        <v>394</v>
      </c>
      <c r="R31" s="172" t="s">
        <v>393</v>
      </c>
      <c r="S31" s="173" t="s">
        <v>394</v>
      </c>
    </row>
    <row r="32" spans="1:19" s="2" customFormat="1" ht="10">
      <c r="A32" s="29">
        <f t="shared" si="1"/>
        <v>29</v>
      </c>
      <c r="B32" s="174"/>
      <c r="C32" s="174"/>
      <c r="D32" s="174"/>
      <c r="E32" s="174"/>
      <c r="F32" s="174"/>
      <c r="G32" s="174"/>
      <c r="H32" s="174"/>
      <c r="I32" s="167" t="s">
        <v>1</v>
      </c>
      <c r="J32" s="175" t="s">
        <v>2</v>
      </c>
      <c r="K32" s="171" t="s">
        <v>3</v>
      </c>
      <c r="L32" s="175" t="s">
        <v>2</v>
      </c>
      <c r="M32" s="171" t="s">
        <v>284</v>
      </c>
      <c r="N32" s="175" t="s">
        <v>2</v>
      </c>
      <c r="O32" s="171" t="s">
        <v>285</v>
      </c>
      <c r="P32" s="175" t="s">
        <v>2</v>
      </c>
      <c r="Q32" s="171" t="s">
        <v>286</v>
      </c>
      <c r="R32" s="176" t="s">
        <v>2</v>
      </c>
      <c r="S32" s="173" t="s">
        <v>287</v>
      </c>
    </row>
    <row r="33" spans="1:19" s="7" customFormat="1" ht="10.5">
      <c r="A33" s="29">
        <f t="shared" si="1"/>
        <v>30</v>
      </c>
      <c r="B33" s="177" t="s">
        <v>395</v>
      </c>
      <c r="C33" s="178"/>
      <c r="D33" s="178"/>
      <c r="E33" s="178"/>
      <c r="F33" s="178"/>
      <c r="G33" s="178"/>
      <c r="H33" s="178"/>
      <c r="I33" s="216" t="s">
        <v>0</v>
      </c>
      <c r="J33" s="38"/>
      <c r="K33" s="39"/>
      <c r="L33" s="38"/>
      <c r="M33" s="39"/>
      <c r="N33" s="38"/>
      <c r="O33" s="39"/>
      <c r="P33" s="38"/>
      <c r="Q33" s="39"/>
      <c r="R33" s="38"/>
      <c r="S33" s="54"/>
    </row>
    <row r="34" spans="1:19" ht="10">
      <c r="A34" s="29">
        <f t="shared" si="1"/>
        <v>31</v>
      </c>
      <c r="B34" s="179" t="s">
        <v>396</v>
      </c>
      <c r="C34" s="179"/>
      <c r="D34" s="179"/>
      <c r="E34" s="179"/>
      <c r="F34" s="179"/>
      <c r="G34" s="179"/>
      <c r="H34" s="179"/>
      <c r="I34" s="35"/>
      <c r="J34" s="25"/>
      <c r="K34" s="26">
        <f t="shared" ref="K34:M39" si="2">J34*$I34</f>
        <v>0</v>
      </c>
      <c r="L34" s="25"/>
      <c r="M34" s="26">
        <f t="shared" si="2"/>
        <v>0</v>
      </c>
      <c r="N34" s="25"/>
      <c r="O34" s="26">
        <f t="shared" ref="O34:O39" si="3">N34*$I34</f>
        <v>0</v>
      </c>
      <c r="P34" s="25"/>
      <c r="Q34" s="26">
        <f t="shared" ref="Q34:Q39" si="4">P34*$I34</f>
        <v>0</v>
      </c>
      <c r="R34" s="25"/>
      <c r="S34" s="55">
        <f t="shared" ref="S34:S39" si="5">R34*$I34</f>
        <v>0</v>
      </c>
    </row>
    <row r="35" spans="1:19" ht="10">
      <c r="A35" s="29">
        <f t="shared" si="1"/>
        <v>32</v>
      </c>
      <c r="B35" s="243" t="s">
        <v>254</v>
      </c>
      <c r="C35" s="243"/>
      <c r="D35" s="243"/>
      <c r="E35" s="243"/>
      <c r="F35" s="243"/>
      <c r="G35" s="243"/>
      <c r="H35" s="243"/>
      <c r="I35" s="36">
        <v>10</v>
      </c>
      <c r="J35" s="27"/>
      <c r="K35" s="28">
        <f>J35*$I35</f>
        <v>0</v>
      </c>
      <c r="L35" s="27"/>
      <c r="M35" s="28">
        <f t="shared" si="2"/>
        <v>0</v>
      </c>
      <c r="N35" s="27"/>
      <c r="O35" s="28">
        <f t="shared" si="3"/>
        <v>0</v>
      </c>
      <c r="P35" s="27"/>
      <c r="Q35" s="28">
        <f t="shared" si="4"/>
        <v>0</v>
      </c>
      <c r="R35" s="27"/>
      <c r="S35" s="56">
        <f t="shared" si="5"/>
        <v>0</v>
      </c>
    </row>
    <row r="36" spans="1:19" ht="10">
      <c r="A36" s="29">
        <f t="shared" si="1"/>
        <v>33</v>
      </c>
      <c r="B36" s="243" t="s">
        <v>255</v>
      </c>
      <c r="C36" s="243"/>
      <c r="D36" s="243"/>
      <c r="E36" s="243"/>
      <c r="F36" s="243"/>
      <c r="G36" s="243"/>
      <c r="H36" s="243"/>
      <c r="I36" s="36">
        <v>10</v>
      </c>
      <c r="J36" s="27"/>
      <c r="K36" s="28">
        <f t="shared" ref="K36:K39" si="6">J36*$I36</f>
        <v>0</v>
      </c>
      <c r="L36" s="27"/>
      <c r="M36" s="28">
        <f t="shared" si="2"/>
        <v>0</v>
      </c>
      <c r="N36" s="27"/>
      <c r="O36" s="28">
        <f t="shared" si="3"/>
        <v>0</v>
      </c>
      <c r="P36" s="27"/>
      <c r="Q36" s="28">
        <f t="shared" si="4"/>
        <v>0</v>
      </c>
      <c r="R36" s="27"/>
      <c r="S36" s="56">
        <f t="shared" si="5"/>
        <v>0</v>
      </c>
    </row>
    <row r="37" spans="1:19" ht="10">
      <c r="A37" s="29">
        <f t="shared" si="1"/>
        <v>34</v>
      </c>
      <c r="B37" s="243" t="s">
        <v>256</v>
      </c>
      <c r="C37" s="243"/>
      <c r="D37" s="243"/>
      <c r="E37" s="243"/>
      <c r="F37" s="243"/>
      <c r="G37" s="243"/>
      <c r="H37" s="243"/>
      <c r="I37" s="36">
        <v>10</v>
      </c>
      <c r="J37" s="27"/>
      <c r="K37" s="28">
        <f t="shared" si="6"/>
        <v>0</v>
      </c>
      <c r="L37" s="27"/>
      <c r="M37" s="28">
        <f t="shared" si="2"/>
        <v>0</v>
      </c>
      <c r="N37" s="27"/>
      <c r="O37" s="28">
        <f t="shared" si="3"/>
        <v>0</v>
      </c>
      <c r="P37" s="27"/>
      <c r="Q37" s="28">
        <f t="shared" si="4"/>
        <v>0</v>
      </c>
      <c r="R37" s="27"/>
      <c r="S37" s="56">
        <f t="shared" si="5"/>
        <v>0</v>
      </c>
    </row>
    <row r="38" spans="1:19" ht="10">
      <c r="A38" s="29">
        <f t="shared" si="1"/>
        <v>35</v>
      </c>
      <c r="B38" s="243" t="s">
        <v>257</v>
      </c>
      <c r="C38" s="243"/>
      <c r="D38" s="243"/>
      <c r="E38" s="243"/>
      <c r="F38" s="243"/>
      <c r="G38" s="243"/>
      <c r="H38" s="243"/>
      <c r="I38" s="36">
        <v>10</v>
      </c>
      <c r="J38" s="27"/>
      <c r="K38" s="28">
        <f t="shared" si="6"/>
        <v>0</v>
      </c>
      <c r="L38" s="27"/>
      <c r="M38" s="28">
        <f t="shared" si="2"/>
        <v>0</v>
      </c>
      <c r="N38" s="27"/>
      <c r="O38" s="28">
        <f t="shared" si="3"/>
        <v>0</v>
      </c>
      <c r="P38" s="27"/>
      <c r="Q38" s="28">
        <f t="shared" si="4"/>
        <v>0</v>
      </c>
      <c r="R38" s="27"/>
      <c r="S38" s="56">
        <f t="shared" si="5"/>
        <v>0</v>
      </c>
    </row>
    <row r="39" spans="1:19" ht="10">
      <c r="A39" s="29">
        <f t="shared" si="1"/>
        <v>36</v>
      </c>
      <c r="B39" s="244" t="s">
        <v>258</v>
      </c>
      <c r="C39" s="244"/>
      <c r="D39" s="244"/>
      <c r="E39" s="244"/>
      <c r="F39" s="244"/>
      <c r="G39" s="244"/>
      <c r="H39" s="244"/>
      <c r="I39" s="40">
        <v>10</v>
      </c>
      <c r="J39" s="41"/>
      <c r="K39" s="42">
        <f t="shared" si="6"/>
        <v>0</v>
      </c>
      <c r="L39" s="41"/>
      <c r="M39" s="42">
        <f t="shared" si="2"/>
        <v>0</v>
      </c>
      <c r="N39" s="41"/>
      <c r="O39" s="42">
        <f t="shared" si="3"/>
        <v>0</v>
      </c>
      <c r="P39" s="41"/>
      <c r="Q39" s="42">
        <f t="shared" si="4"/>
        <v>0</v>
      </c>
      <c r="R39" s="41"/>
      <c r="S39" s="57">
        <f t="shared" si="5"/>
        <v>0</v>
      </c>
    </row>
    <row r="40" spans="1:19" s="7" customFormat="1" ht="10.5">
      <c r="A40" s="29">
        <f t="shared" si="1"/>
        <v>37</v>
      </c>
      <c r="B40" s="58" t="s">
        <v>397</v>
      </c>
      <c r="C40" s="46"/>
      <c r="D40" s="46"/>
      <c r="E40" s="46"/>
      <c r="F40" s="46"/>
      <c r="G40" s="46"/>
      <c r="H40" s="46"/>
      <c r="I40" s="217">
        <f>SUM(I33:I39)</f>
        <v>50</v>
      </c>
      <c r="J40" s="52"/>
      <c r="K40" s="53">
        <f>SUM(K33:K39)</f>
        <v>0</v>
      </c>
      <c r="L40" s="52"/>
      <c r="M40" s="53">
        <f t="shared" ref="M40" si="7">SUM(M33:M39)</f>
        <v>0</v>
      </c>
      <c r="N40" s="52"/>
      <c r="O40" s="53">
        <f t="shared" ref="O40" si="8">SUM(O33:O39)</f>
        <v>0</v>
      </c>
      <c r="P40" s="52"/>
      <c r="Q40" s="53">
        <f t="shared" ref="Q40" si="9">SUM(Q33:Q39)</f>
        <v>0</v>
      </c>
      <c r="R40" s="52"/>
      <c r="S40" s="59">
        <f t="shared" ref="S40" si="10">SUM(S33:S39)</f>
        <v>0</v>
      </c>
    </row>
    <row r="41" spans="1:19" s="7" customFormat="1" ht="10.5">
      <c r="A41" s="29">
        <f t="shared" si="1"/>
        <v>38</v>
      </c>
      <c r="B41" s="180" t="s">
        <v>398</v>
      </c>
      <c r="C41" s="181"/>
      <c r="D41" s="181"/>
      <c r="E41" s="181"/>
      <c r="F41" s="181"/>
      <c r="G41" s="181"/>
      <c r="H41" s="181"/>
      <c r="I41" s="218"/>
      <c r="J41" s="44"/>
      <c r="K41" s="45"/>
      <c r="L41" s="44"/>
      <c r="M41" s="45"/>
      <c r="N41" s="44"/>
      <c r="O41" s="45"/>
      <c r="P41" s="44"/>
      <c r="Q41" s="45"/>
      <c r="R41" s="44"/>
      <c r="S41" s="60"/>
    </row>
    <row r="42" spans="1:19" s="7" customFormat="1" ht="10.5">
      <c r="A42" s="29">
        <f t="shared" si="1"/>
        <v>39</v>
      </c>
      <c r="B42" s="61" t="s">
        <v>399</v>
      </c>
      <c r="C42" s="61"/>
      <c r="D42" s="241" t="s">
        <v>388</v>
      </c>
      <c r="E42" s="241"/>
      <c r="F42" s="241"/>
      <c r="G42" s="241"/>
      <c r="H42" s="242"/>
      <c r="I42" s="48">
        <v>30</v>
      </c>
      <c r="J42" s="49"/>
      <c r="K42" s="50">
        <f>J42*$I42</f>
        <v>0</v>
      </c>
      <c r="L42" s="49"/>
      <c r="M42" s="50">
        <f>L42*$I42</f>
        <v>0</v>
      </c>
      <c r="N42" s="49"/>
      <c r="O42" s="50">
        <f>N42*$I42</f>
        <v>0</v>
      </c>
      <c r="P42" s="49"/>
      <c r="Q42" s="50">
        <f>P42*$I42</f>
        <v>0</v>
      </c>
      <c r="R42" s="49"/>
      <c r="S42" s="62">
        <f>R42*$I42</f>
        <v>0</v>
      </c>
    </row>
    <row r="43" spans="1:19" s="7" customFormat="1" ht="10.5">
      <c r="A43" s="29">
        <f t="shared" si="1"/>
        <v>40</v>
      </c>
      <c r="B43" s="180" t="s">
        <v>400</v>
      </c>
      <c r="C43" s="181"/>
      <c r="D43" s="181"/>
      <c r="E43" s="181"/>
      <c r="F43" s="181"/>
      <c r="G43" s="181"/>
      <c r="H43" s="181"/>
      <c r="I43" s="218"/>
      <c r="J43" s="44"/>
      <c r="K43" s="45"/>
      <c r="L43" s="44"/>
      <c r="M43" s="45"/>
      <c r="N43" s="44"/>
      <c r="O43" s="45"/>
      <c r="P43" s="44"/>
      <c r="Q43" s="45"/>
      <c r="R43" s="44"/>
      <c r="S43" s="60"/>
    </row>
    <row r="44" spans="1:19" s="7" customFormat="1" ht="10.5">
      <c r="A44" s="29">
        <f t="shared" si="1"/>
        <v>41</v>
      </c>
      <c r="B44" s="182" t="s">
        <v>401</v>
      </c>
      <c r="C44" s="183"/>
      <c r="D44" s="183"/>
      <c r="E44" s="183"/>
      <c r="F44" s="183"/>
      <c r="G44" s="183"/>
      <c r="H44" s="183"/>
      <c r="I44" s="51">
        <v>20</v>
      </c>
      <c r="J44" s="11"/>
      <c r="K44" s="12">
        <f>J44*$I44</f>
        <v>0</v>
      </c>
      <c r="L44" s="11"/>
      <c r="M44" s="12">
        <f>L44*$I44</f>
        <v>0</v>
      </c>
      <c r="N44" s="11"/>
      <c r="O44" s="12">
        <f>N44*$I44</f>
        <v>0</v>
      </c>
      <c r="P44" s="11"/>
      <c r="Q44" s="12">
        <f>P44*$I44</f>
        <v>0</v>
      </c>
      <c r="R44" s="11"/>
      <c r="S44" s="13">
        <f>R44*$I44</f>
        <v>0</v>
      </c>
    </row>
    <row r="45" spans="1:19" s="7" customFormat="1" ht="13">
      <c r="A45" s="29">
        <f t="shared" si="1"/>
        <v>42</v>
      </c>
      <c r="B45" s="89" t="s">
        <v>402</v>
      </c>
      <c r="C45" s="63"/>
      <c r="D45" s="63"/>
      <c r="E45" s="63"/>
      <c r="F45" s="63"/>
      <c r="G45" s="63"/>
      <c r="H45" s="63"/>
      <c r="I45" s="219">
        <f>I40+I42+I44</f>
        <v>100</v>
      </c>
      <c r="J45" s="64"/>
      <c r="K45" s="65">
        <f>SUM(K40:K44)</f>
        <v>0</v>
      </c>
      <c r="L45" s="64"/>
      <c r="M45" s="65">
        <f t="shared" ref="M45" si="11">SUM(M40:M44)</f>
        <v>0</v>
      </c>
      <c r="N45" s="64"/>
      <c r="O45" s="65">
        <f t="shared" ref="O45" si="12">SUM(O40:O44)</f>
        <v>0</v>
      </c>
      <c r="P45" s="64"/>
      <c r="Q45" s="65">
        <f t="shared" ref="Q45" si="13">SUM(Q40:Q44)</f>
        <v>0</v>
      </c>
      <c r="R45" s="64"/>
      <c r="S45" s="66">
        <f t="shared" ref="S45" si="14">SUM(S40:S44)</f>
        <v>0</v>
      </c>
    </row>
    <row r="46" spans="1:19" ht="13.5" thickBot="1">
      <c r="A46" s="29">
        <f t="shared" si="1"/>
        <v>43</v>
      </c>
      <c r="B46" s="67" t="s">
        <v>403</v>
      </c>
      <c r="C46" s="68"/>
      <c r="D46" s="68"/>
      <c r="E46" s="68"/>
      <c r="F46" s="68"/>
      <c r="G46" s="68"/>
      <c r="H46" s="68"/>
      <c r="I46" s="220"/>
      <c r="J46" s="70"/>
      <c r="K46" s="71">
        <f>_xlfn.RANK.EQ(K45,Auswahllisten!G2:G21)</f>
        <v>1</v>
      </c>
      <c r="L46" s="70"/>
      <c r="M46" s="71">
        <f>_xlfn.RANK.EQ(M45,Auswahllisten!G2:G21)</f>
        <v>1</v>
      </c>
      <c r="N46" s="70"/>
      <c r="O46" s="71">
        <f>_xlfn.RANK.EQ(O45,Auswahllisten!G2:G21)</f>
        <v>1</v>
      </c>
      <c r="P46" s="70"/>
      <c r="Q46" s="71">
        <f>_xlfn.RANK.EQ(Q45,Auswahllisten!G2:G21)</f>
        <v>1</v>
      </c>
      <c r="R46" s="72"/>
      <c r="S46" s="73">
        <f>_xlfn.RANK.EQ(S45,Auswahllisten!G2:G21)</f>
        <v>1</v>
      </c>
    </row>
    <row r="48" spans="1:19" ht="22.75" customHeight="1">
      <c r="B48" s="293" t="s">
        <v>404</v>
      </c>
      <c r="C48" s="293"/>
      <c r="D48" s="293"/>
      <c r="E48" s="293"/>
      <c r="F48" s="293"/>
      <c r="G48" s="293"/>
      <c r="H48" s="293"/>
      <c r="I48" s="293"/>
      <c r="J48" s="293"/>
      <c r="K48" s="293"/>
      <c r="L48" s="293"/>
      <c r="M48" s="293"/>
      <c r="N48" s="293"/>
      <c r="O48" s="293"/>
      <c r="P48" s="293"/>
      <c r="Q48" s="293"/>
      <c r="R48" s="293"/>
      <c r="S48" s="293"/>
    </row>
    <row r="49" spans="1:19" ht="21.25" customHeight="1">
      <c r="A49" s="14"/>
      <c r="B49" s="15"/>
      <c r="C49" s="15"/>
      <c r="D49" s="76" t="s">
        <v>405</v>
      </c>
      <c r="E49" s="76"/>
      <c r="F49" s="222"/>
      <c r="G49" s="223"/>
      <c r="H49" s="223"/>
      <c r="I49" s="223"/>
      <c r="J49" s="184"/>
      <c r="K49" s="147"/>
      <c r="L49" s="184"/>
      <c r="M49" s="132" t="s">
        <v>406</v>
      </c>
      <c r="N49" s="184"/>
      <c r="O49" s="147"/>
      <c r="P49" s="222"/>
      <c r="Q49" s="223"/>
      <c r="R49" s="223"/>
      <c r="S49" s="223"/>
    </row>
    <row r="50" spans="1:19" ht="12.25" customHeight="1">
      <c r="B50" s="133"/>
      <c r="C50" s="133"/>
      <c r="D50"/>
      <c r="E50"/>
      <c r="F50" s="224" t="s">
        <v>435</v>
      </c>
      <c r="G50" s="224"/>
      <c r="H50" s="225"/>
      <c r="I50" s="225"/>
      <c r="J50" s="186"/>
      <c r="K50" s="182"/>
      <c r="L50" s="186"/>
      <c r="M50" s="182"/>
      <c r="N50" s="186"/>
      <c r="O50" s="182"/>
      <c r="P50" s="224" t="s">
        <v>435</v>
      </c>
      <c r="Q50" s="224"/>
      <c r="R50" s="225"/>
      <c r="S50" s="225"/>
    </row>
  </sheetData>
  <sheetProtection sheet="1" selectLockedCells="1"/>
  <mergeCells count="133">
    <mergeCell ref="F49:I49"/>
    <mergeCell ref="F50:I50"/>
    <mergeCell ref="P49:S49"/>
    <mergeCell ref="P50:S50"/>
    <mergeCell ref="B39:H39"/>
    <mergeCell ref="D42:H42"/>
    <mergeCell ref="B48:S48"/>
    <mergeCell ref="B30:H30"/>
    <mergeCell ref="B31:H31"/>
    <mergeCell ref="B35:H35"/>
    <mergeCell ref="B36:H36"/>
    <mergeCell ref="B37:H37"/>
    <mergeCell ref="B38:H38"/>
    <mergeCell ref="R26:S26"/>
    <mergeCell ref="J27:K27"/>
    <mergeCell ref="L27:M27"/>
    <mergeCell ref="N27:O27"/>
    <mergeCell ref="P27:Q27"/>
    <mergeCell ref="R27:S27"/>
    <mergeCell ref="J25:K25"/>
    <mergeCell ref="L25:M25"/>
    <mergeCell ref="N25:O25"/>
    <mergeCell ref="P25:Q25"/>
    <mergeCell ref="R25:S25"/>
    <mergeCell ref="B26:I26"/>
    <mergeCell ref="J26:K26"/>
    <mergeCell ref="L26:M26"/>
    <mergeCell ref="N26:O26"/>
    <mergeCell ref="P26:Q26"/>
    <mergeCell ref="B24:I24"/>
    <mergeCell ref="J24:K24"/>
    <mergeCell ref="L24:M24"/>
    <mergeCell ref="N24:O24"/>
    <mergeCell ref="P24:Q24"/>
    <mergeCell ref="R24:S24"/>
    <mergeCell ref="R21:S21"/>
    <mergeCell ref="D22:E22"/>
    <mergeCell ref="F22:I22"/>
    <mergeCell ref="J22:K23"/>
    <mergeCell ref="L22:M23"/>
    <mergeCell ref="N22:O23"/>
    <mergeCell ref="P22:Q23"/>
    <mergeCell ref="R22:S23"/>
    <mergeCell ref="E23:G23"/>
    <mergeCell ref="H23:I23"/>
    <mergeCell ref="J20:K20"/>
    <mergeCell ref="L20:M20"/>
    <mergeCell ref="N20:O20"/>
    <mergeCell ref="P20:Q20"/>
    <mergeCell ref="R20:S20"/>
    <mergeCell ref="B21:G21"/>
    <mergeCell ref="J21:K21"/>
    <mergeCell ref="L21:M21"/>
    <mergeCell ref="N21:O21"/>
    <mergeCell ref="P21:Q21"/>
    <mergeCell ref="J18:K18"/>
    <mergeCell ref="L18:M18"/>
    <mergeCell ref="N18:O18"/>
    <mergeCell ref="P18:Q18"/>
    <mergeCell ref="R18:S18"/>
    <mergeCell ref="J19:K19"/>
    <mergeCell ref="L19:M19"/>
    <mergeCell ref="N19:O19"/>
    <mergeCell ref="P19:Q19"/>
    <mergeCell ref="R19:S19"/>
    <mergeCell ref="B17:F17"/>
    <mergeCell ref="J17:K17"/>
    <mergeCell ref="L17:M17"/>
    <mergeCell ref="N17:O17"/>
    <mergeCell ref="P17:Q17"/>
    <mergeCell ref="R17:S17"/>
    <mergeCell ref="B16:F16"/>
    <mergeCell ref="J16:K16"/>
    <mergeCell ref="L16:M16"/>
    <mergeCell ref="N16:O16"/>
    <mergeCell ref="P16:Q16"/>
    <mergeCell ref="R16:S16"/>
    <mergeCell ref="B15:G15"/>
    <mergeCell ref="J15:K15"/>
    <mergeCell ref="L15:M15"/>
    <mergeCell ref="N15:O15"/>
    <mergeCell ref="P15:Q15"/>
    <mergeCell ref="R15:S15"/>
    <mergeCell ref="B14:G14"/>
    <mergeCell ref="J14:K14"/>
    <mergeCell ref="L14:M14"/>
    <mergeCell ref="N14:O14"/>
    <mergeCell ref="P14:Q14"/>
    <mergeCell ref="R14:S14"/>
    <mergeCell ref="B13:G13"/>
    <mergeCell ref="J13:K13"/>
    <mergeCell ref="L13:M13"/>
    <mergeCell ref="N13:O13"/>
    <mergeCell ref="P13:Q13"/>
    <mergeCell ref="R13:S13"/>
    <mergeCell ref="B12:G12"/>
    <mergeCell ref="J12:K12"/>
    <mergeCell ref="L12:M12"/>
    <mergeCell ref="N12:O12"/>
    <mergeCell ref="P12:Q12"/>
    <mergeCell ref="R12:S12"/>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D5:G5"/>
    <mergeCell ref="H5:I6"/>
    <mergeCell ref="J5:O6"/>
    <mergeCell ref="P5:Q5"/>
    <mergeCell ref="R5:S5"/>
    <mergeCell ref="D6:G6"/>
    <mergeCell ref="R6:S6"/>
    <mergeCell ref="A1:P1"/>
    <mergeCell ref="Q1:S1"/>
    <mergeCell ref="R2:S2"/>
    <mergeCell ref="D4:G4"/>
    <mergeCell ref="H4:I4"/>
    <mergeCell ref="J4:O4"/>
    <mergeCell ref="P4:Q4"/>
    <mergeCell ref="R4:S4"/>
    <mergeCell ref="B4:C4"/>
  </mergeCells>
  <conditionalFormatting sqref="I45">
    <cfRule type="cellIs" dxfId="1" priority="1" operator="notEqual">
      <formula>100</formula>
    </cfRule>
  </conditionalFormatting>
  <dataValidations disablePrompts="1" count="8">
    <dataValidation type="list" allowBlank="1" showInputMessage="1" showErrorMessage="1" sqref="C22:C23" xr:uid="{6350185B-92D8-4FFA-A1B2-398058ABCEFE}">
      <formula1>Mindestzahl</formula1>
    </dataValidation>
    <dataValidation type="list" allowBlank="1" showInputMessage="1" sqref="E23:F23 D42" xr:uid="{586C3469-034D-484B-9EE4-B8BB2F129DC6}">
      <formula1>Länder_und_Regionen</formula1>
    </dataValidation>
    <dataValidation type="decimal" allowBlank="1" showInputMessage="1" showErrorMessage="1" error="Max. 10 Punkte" sqref="R34:R39 P34:P39 N34:N39 L34:L39 J34:J39" xr:uid="{CBAF50B3-783C-4476-92BA-951D3152FC37}">
      <formula1>0</formula1>
      <formula2>10</formula2>
    </dataValidation>
    <dataValidation type="whole" errorStyle="warning" allowBlank="1" showInputMessage="1" showErrorMessage="1" sqref="I34:I39 I42 I44" xr:uid="{8C14966B-5B82-45D2-93F2-1487FDD655D4}">
      <formula1>0</formula1>
      <formula2>100</formula2>
    </dataValidation>
    <dataValidation type="list" allowBlank="1" showInputMessage="1" sqref="J11:S14 J22:S23" xr:uid="{15DE47C0-B3D1-4557-8FA5-557C6D97E87F}">
      <formula1>Auswahl_ja_nein</formula1>
    </dataValidation>
    <dataValidation type="list" allowBlank="1" showInputMessage="1" sqref="J18:S18" xr:uid="{C5982ABF-EB2A-4BD6-A19E-A0A0477F90A2}">
      <formula1>geeignet_ungeeignet</formula1>
    </dataValidation>
    <dataValidation type="list" allowBlank="1" showInputMessage="1" showErrorMessage="1" sqref="J24:S24 J26:S26 J21:S21" xr:uid="{A4A90796-9423-43AD-8319-FC6E170EC740}">
      <formula1>geeignet_ungeeignet</formula1>
    </dataValidation>
    <dataValidation allowBlank="1" showInputMessage="1" sqref="F49 P49" xr:uid="{B1D01DC6-14F3-43B5-BD20-9BCB1F362B35}"/>
  </dataValidations>
  <pageMargins left="0.39370078740157483" right="0.39370078740157483" top="0.39370078740157483" bottom="0.31496062992125984" header="0" footer="0.19685039370078741"/>
  <pageSetup paperSize="9" scale="80" orientation="landscape" cellComments="asDisplayed" r:id="rId1"/>
  <headerFooter>
    <oddFooter>&amp;L&amp;7Form 31-1-6-en</oddFooter>
  </headerFooter>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xr:uid="{4EEC96E1-17DE-44F6-933C-B8F70BADC3EC}">
          <x14:formula1>
            <xm:f>Auswahllisten!$E$2:$E$4</xm:f>
          </x14:formula1>
          <xm:sqref>J15:S15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00DEF-B383-4166-9F0E-758CC13A8A04}">
  <sheetPr codeName="Tabelle7">
    <pageSetUpPr fitToPage="1"/>
  </sheetPr>
  <dimension ref="A1:U50"/>
  <sheetViews>
    <sheetView showGridLines="0" topLeftCell="A8" zoomScaleNormal="100" zoomScaleSheetLayoutView="75" workbookViewId="0">
      <selection activeCell="J8" sqref="J8:K8"/>
    </sheetView>
  </sheetViews>
  <sheetFormatPr defaultColWidth="5.77734375" defaultRowHeight="10.15" customHeight="1"/>
  <cols>
    <col min="1" max="1" width="4.44140625" style="3" customWidth="1"/>
    <col min="2" max="2" width="15.109375" style="8" customWidth="1"/>
    <col min="3" max="3" width="7" style="8" customWidth="1"/>
    <col min="4" max="4" width="15.6640625" style="8" customWidth="1"/>
    <col min="5" max="5" width="15.33203125" style="8" customWidth="1"/>
    <col min="6" max="6" width="11" style="8" customWidth="1"/>
    <col min="7" max="7" width="12" style="8" customWidth="1"/>
    <col min="8" max="8" width="9.33203125" style="8" customWidth="1"/>
    <col min="9" max="9" width="10.77734375" style="3" customWidth="1"/>
    <col min="10" max="10" width="10.33203125" style="9" customWidth="1"/>
    <col min="11" max="11" width="10.33203125" style="4" customWidth="1"/>
    <col min="12" max="12" width="10.33203125" style="9" customWidth="1"/>
    <col min="13" max="13" width="10.33203125" style="4" customWidth="1"/>
    <col min="14" max="14" width="10.33203125" style="9" customWidth="1"/>
    <col min="15" max="15" width="10.33203125" style="4" customWidth="1"/>
    <col min="16" max="16" width="10.33203125" style="9" customWidth="1"/>
    <col min="17" max="17" width="10.33203125" style="4" customWidth="1"/>
    <col min="18" max="18" width="10.33203125" style="10" customWidth="1"/>
    <col min="19" max="19" width="10.33203125" style="2" customWidth="1"/>
    <col min="20" max="20" width="9.44140625" style="6" customWidth="1"/>
    <col min="21" max="16384" width="5.77734375" style="6"/>
  </cols>
  <sheetData>
    <row r="1" spans="1:21" ht="69.75" customHeight="1">
      <c r="A1" s="264" t="s">
        <v>361</v>
      </c>
      <c r="B1" s="265"/>
      <c r="C1" s="265"/>
      <c r="D1" s="265"/>
      <c r="E1" s="265"/>
      <c r="F1" s="265"/>
      <c r="G1" s="265"/>
      <c r="H1" s="265"/>
      <c r="I1" s="266"/>
      <c r="J1" s="266"/>
      <c r="K1" s="266"/>
      <c r="L1" s="266"/>
      <c r="M1" s="266"/>
      <c r="N1" s="266"/>
      <c r="O1" s="266"/>
      <c r="P1" s="266"/>
      <c r="Q1" s="309"/>
      <c r="R1" s="310"/>
      <c r="S1" s="310"/>
      <c r="U1" s="215" t="s">
        <v>418</v>
      </c>
    </row>
    <row r="2" spans="1:21" ht="10.5">
      <c r="A2" s="22"/>
      <c r="B2" s="23"/>
      <c r="C2" s="23"/>
      <c r="D2" s="23"/>
      <c r="E2" s="23"/>
      <c r="F2" s="23"/>
      <c r="G2" s="23"/>
      <c r="H2" s="23"/>
      <c r="I2" s="22"/>
      <c r="J2" s="24"/>
      <c r="K2" s="5"/>
      <c r="L2" s="24"/>
      <c r="M2" s="5"/>
      <c r="N2" s="24"/>
      <c r="O2" s="5"/>
      <c r="P2" s="24"/>
      <c r="Q2" s="5"/>
      <c r="R2" s="273" t="str">
        <f>"page 4 of "&amp;IF((COUNTIF('CandidateTenderer 6-10'!J11:S26,"ja")+COUNTIF('CandidateTenderer 6-10'!J11:S26,"nein"))&gt;0,2,1)+IF((COUNTIF('CandidateTenderer 11-15'!J11:S26,"ja")+COUNTIF('CandidateTenderer 11-15'!J11:S26,"nein"))&gt;0,1,0)+IF((COUNTIF('CandidateTenderer 16-20'!J11:S26,"ja")+COUNTIF('CandidateTenderer 16-20'!J11:S26,"nein"))&gt;0,1,0)</f>
        <v>page 4 of 1</v>
      </c>
      <c r="S2" s="273"/>
      <c r="T2" s="74" t="s">
        <v>430</v>
      </c>
    </row>
    <row r="3" spans="1:21" ht="4.75" customHeight="1">
      <c r="A3" s="29"/>
      <c r="B3" s="30"/>
      <c r="C3" s="30"/>
      <c r="D3" s="30"/>
      <c r="E3" s="30"/>
      <c r="F3" s="30"/>
      <c r="G3" s="31"/>
      <c r="H3" s="31"/>
      <c r="I3" s="31"/>
      <c r="J3" s="31"/>
      <c r="K3" s="31"/>
      <c r="L3" s="31"/>
      <c r="M3" s="31"/>
      <c r="N3" s="32"/>
      <c r="O3" s="32"/>
      <c r="P3" s="32"/>
      <c r="Q3" s="32"/>
      <c r="R3" s="33"/>
      <c r="S3" s="34"/>
    </row>
    <row r="4" spans="1:21" ht="22.5" customHeight="1">
      <c r="A4" s="29">
        <f>ROW(A1)</f>
        <v>1</v>
      </c>
      <c r="B4" s="292" t="s">
        <v>363</v>
      </c>
      <c r="C4" s="292"/>
      <c r="D4" s="226"/>
      <c r="E4" s="227"/>
      <c r="F4" s="227"/>
      <c r="G4" s="227"/>
      <c r="H4" s="233" t="s">
        <v>407</v>
      </c>
      <c r="I4" s="233"/>
      <c r="J4" s="226"/>
      <c r="K4" s="227"/>
      <c r="L4" s="227"/>
      <c r="M4" s="227"/>
      <c r="N4" s="227"/>
      <c r="O4" s="227"/>
      <c r="P4" s="294" t="s">
        <v>408</v>
      </c>
      <c r="Q4" s="295"/>
      <c r="R4" s="226"/>
      <c r="S4" s="227"/>
    </row>
    <row r="5" spans="1:21" ht="11.25" customHeight="1">
      <c r="A5" s="29">
        <f t="shared" ref="A5:A46" si="0">ROW(A2)</f>
        <v>2</v>
      </c>
      <c r="B5" s="131" t="s">
        <v>364</v>
      </c>
      <c r="C5" s="132"/>
      <c r="D5" s="226"/>
      <c r="E5" s="227"/>
      <c r="F5" s="227"/>
      <c r="G5" s="227"/>
      <c r="H5" s="307" t="s">
        <v>409</v>
      </c>
      <c r="I5" s="308"/>
      <c r="J5" s="226"/>
      <c r="K5" s="227"/>
      <c r="L5" s="227"/>
      <c r="M5" s="227"/>
      <c r="N5" s="227"/>
      <c r="O5" s="227"/>
      <c r="P5" s="296" t="s">
        <v>410</v>
      </c>
      <c r="Q5" s="295"/>
      <c r="R5" s="226"/>
      <c r="S5" s="227"/>
    </row>
    <row r="6" spans="1:21" ht="10.5">
      <c r="A6" s="29">
        <f t="shared" si="0"/>
        <v>3</v>
      </c>
      <c r="B6" s="131" t="s">
        <v>365</v>
      </c>
      <c r="C6" s="133"/>
      <c r="D6" s="226"/>
      <c r="E6" s="227"/>
      <c r="F6" s="227"/>
      <c r="G6" s="227"/>
      <c r="H6" s="308"/>
      <c r="I6" s="308"/>
      <c r="J6" s="304"/>
      <c r="K6" s="304"/>
      <c r="L6" s="304"/>
      <c r="M6" s="304"/>
      <c r="N6" s="304"/>
      <c r="O6" s="304"/>
      <c r="P6" s="183"/>
      <c r="Q6" s="193"/>
      <c r="R6" s="228"/>
      <c r="S6" s="228"/>
    </row>
    <row r="7" spans="1:21" ht="14.15" customHeight="1">
      <c r="A7" s="29">
        <f t="shared" si="0"/>
        <v>4</v>
      </c>
      <c r="B7" s="194"/>
      <c r="C7" s="194"/>
      <c r="D7" s="194"/>
      <c r="E7" s="194"/>
      <c r="F7" s="194"/>
      <c r="G7" s="195"/>
      <c r="H7" s="195"/>
      <c r="I7" s="195"/>
      <c r="J7" s="195"/>
      <c r="K7" s="195"/>
      <c r="L7" s="195"/>
      <c r="M7" s="195"/>
      <c r="N7" s="196"/>
      <c r="O7" s="196"/>
      <c r="P7" s="196"/>
      <c r="Q7" s="196"/>
      <c r="R7" s="197"/>
      <c r="S7" s="198"/>
    </row>
    <row r="8" spans="1:21" s="1" customFormat="1" ht="20.25" customHeight="1">
      <c r="A8" s="29">
        <f t="shared" si="0"/>
        <v>5</v>
      </c>
      <c r="B8" s="155"/>
      <c r="C8" s="155"/>
      <c r="D8" s="155"/>
      <c r="E8" s="155"/>
      <c r="F8" s="155"/>
      <c r="G8" s="155"/>
      <c r="H8" s="155"/>
      <c r="I8" s="199"/>
      <c r="J8" s="305" t="s">
        <v>419</v>
      </c>
      <c r="K8" s="306"/>
      <c r="L8" s="305" t="s">
        <v>420</v>
      </c>
      <c r="M8" s="306"/>
      <c r="N8" s="305" t="s">
        <v>421</v>
      </c>
      <c r="O8" s="306"/>
      <c r="P8" s="305" t="s">
        <v>422</v>
      </c>
      <c r="Q8" s="306"/>
      <c r="R8" s="305" t="s">
        <v>423</v>
      </c>
      <c r="S8" s="306"/>
    </row>
    <row r="9" spans="1:21" s="1" customFormat="1" ht="25.5" customHeight="1">
      <c r="A9" s="29">
        <f t="shared" si="0"/>
        <v>6</v>
      </c>
      <c r="B9" s="134" t="s">
        <v>366</v>
      </c>
      <c r="C9" s="135"/>
      <c r="D9" s="135"/>
      <c r="E9" s="135"/>
      <c r="F9" s="135"/>
      <c r="G9" s="135"/>
      <c r="H9" s="155"/>
      <c r="I9" s="155"/>
      <c r="J9" s="114"/>
      <c r="K9" s="115"/>
      <c r="L9" s="114"/>
      <c r="M9" s="115"/>
      <c r="N9" s="114"/>
      <c r="O9" s="115"/>
      <c r="P9" s="114"/>
      <c r="Q9" s="115"/>
      <c r="R9" s="114"/>
      <c r="S9" s="116"/>
    </row>
    <row r="10" spans="1:21" s="7" customFormat="1" ht="13">
      <c r="A10" s="29">
        <f t="shared" si="0"/>
        <v>7</v>
      </c>
      <c r="B10" s="136" t="s">
        <v>367</v>
      </c>
      <c r="C10" s="137"/>
      <c r="D10" s="137"/>
      <c r="E10" s="137"/>
      <c r="F10" s="137"/>
      <c r="G10" s="137"/>
      <c r="H10" s="143"/>
      <c r="I10" s="145"/>
      <c r="J10" s="234"/>
      <c r="K10" s="235"/>
      <c r="L10" s="234"/>
      <c r="M10" s="235"/>
      <c r="N10" s="234"/>
      <c r="O10" s="235"/>
      <c r="P10" s="234"/>
      <c r="Q10" s="235"/>
      <c r="R10" s="234"/>
      <c r="S10" s="315"/>
    </row>
    <row r="11" spans="1:21" ht="12.25" customHeight="1">
      <c r="A11" s="29">
        <f t="shared" si="0"/>
        <v>8</v>
      </c>
      <c r="B11" s="277" t="s">
        <v>368</v>
      </c>
      <c r="C11" s="277"/>
      <c r="D11" s="277"/>
      <c r="E11" s="277"/>
      <c r="F11" s="277"/>
      <c r="G11" s="277"/>
      <c r="H11" s="202"/>
      <c r="I11" s="203"/>
      <c r="J11" s="287"/>
      <c r="K11" s="314"/>
      <c r="L11" s="287"/>
      <c r="M11" s="314"/>
      <c r="N11" s="287"/>
      <c r="O11" s="314"/>
      <c r="P11" s="287"/>
      <c r="Q11" s="314"/>
      <c r="R11" s="287"/>
      <c r="S11" s="288"/>
    </row>
    <row r="12" spans="1:21" ht="12.25" customHeight="1">
      <c r="A12" s="29">
        <f t="shared" si="0"/>
        <v>9</v>
      </c>
      <c r="B12" s="278" t="s">
        <v>369</v>
      </c>
      <c r="C12" s="278"/>
      <c r="D12" s="278"/>
      <c r="E12" s="278"/>
      <c r="F12" s="278"/>
      <c r="G12" s="278"/>
      <c r="H12" s="204"/>
      <c r="I12" s="205"/>
      <c r="J12" s="238"/>
      <c r="K12" s="239"/>
      <c r="L12" s="238"/>
      <c r="M12" s="239"/>
      <c r="N12" s="238"/>
      <c r="O12" s="239"/>
      <c r="P12" s="238"/>
      <c r="Q12" s="239"/>
      <c r="R12" s="238"/>
      <c r="S12" s="240"/>
    </row>
    <row r="13" spans="1:21" ht="12.25" customHeight="1">
      <c r="A13" s="29">
        <f t="shared" si="0"/>
        <v>10</v>
      </c>
      <c r="B13" s="278" t="s">
        <v>370</v>
      </c>
      <c r="C13" s="278"/>
      <c r="D13" s="278"/>
      <c r="E13" s="278"/>
      <c r="F13" s="278"/>
      <c r="G13" s="278"/>
      <c r="H13" s="204"/>
      <c r="I13" s="205"/>
      <c r="J13" s="238"/>
      <c r="K13" s="239"/>
      <c r="L13" s="238"/>
      <c r="M13" s="239"/>
      <c r="N13" s="238"/>
      <c r="O13" s="239"/>
      <c r="P13" s="238"/>
      <c r="Q13" s="239"/>
      <c r="R13" s="238"/>
      <c r="S13" s="240"/>
    </row>
    <row r="14" spans="1:21" ht="11.25" customHeight="1">
      <c r="A14" s="29">
        <f t="shared" si="0"/>
        <v>11</v>
      </c>
      <c r="B14" s="278" t="s">
        <v>371</v>
      </c>
      <c r="C14" s="278"/>
      <c r="D14" s="278"/>
      <c r="E14" s="278"/>
      <c r="F14" s="278"/>
      <c r="G14" s="278"/>
      <c r="H14" s="204"/>
      <c r="I14" s="205"/>
      <c r="J14" s="238"/>
      <c r="K14" s="239"/>
      <c r="L14" s="238"/>
      <c r="M14" s="239"/>
      <c r="N14" s="238"/>
      <c r="O14" s="239"/>
      <c r="P14" s="238"/>
      <c r="Q14" s="239"/>
      <c r="R14" s="238"/>
      <c r="S14" s="240"/>
    </row>
    <row r="15" spans="1:21" ht="12.25" customHeight="1">
      <c r="A15" s="29">
        <f t="shared" si="0"/>
        <v>12</v>
      </c>
      <c r="B15" s="279" t="s">
        <v>372</v>
      </c>
      <c r="C15" s="279"/>
      <c r="D15" s="279"/>
      <c r="E15" s="279"/>
      <c r="F15" s="279"/>
      <c r="G15" s="279"/>
      <c r="H15" s="206"/>
      <c r="I15" s="205"/>
      <c r="J15" s="238"/>
      <c r="K15" s="239"/>
      <c r="L15" s="238"/>
      <c r="M15" s="239"/>
      <c r="N15" s="238"/>
      <c r="O15" s="239"/>
      <c r="P15" s="238"/>
      <c r="Q15" s="239"/>
      <c r="R15" s="238"/>
      <c r="S15" s="240"/>
    </row>
    <row r="16" spans="1:21" ht="38.25" customHeight="1">
      <c r="A16" s="29">
        <f t="shared" si="0"/>
        <v>13</v>
      </c>
      <c r="B16" s="247" t="s">
        <v>373</v>
      </c>
      <c r="C16" s="247"/>
      <c r="D16" s="247"/>
      <c r="E16" s="247"/>
      <c r="F16" s="247"/>
      <c r="G16" s="138" t="s">
        <v>374</v>
      </c>
      <c r="H16" s="207"/>
      <c r="I16" s="208" t="s">
        <v>307</v>
      </c>
      <c r="J16" s="238"/>
      <c r="K16" s="239"/>
      <c r="L16" s="238"/>
      <c r="M16" s="239"/>
      <c r="N16" s="238"/>
      <c r="O16" s="239"/>
      <c r="P16" s="238"/>
      <c r="Q16" s="239"/>
      <c r="R16" s="238"/>
      <c r="S16" s="240"/>
    </row>
    <row r="17" spans="1:19" ht="19.899999999999999" customHeight="1">
      <c r="A17" s="29">
        <f t="shared" si="0"/>
        <v>14</v>
      </c>
      <c r="B17" s="251" t="s">
        <v>375</v>
      </c>
      <c r="C17" s="251"/>
      <c r="D17" s="251"/>
      <c r="E17" s="251"/>
      <c r="F17" s="251"/>
      <c r="G17" s="139" t="s">
        <v>374</v>
      </c>
      <c r="H17" s="209"/>
      <c r="I17" s="142" t="s">
        <v>377</v>
      </c>
      <c r="J17" s="260"/>
      <c r="K17" s="261"/>
      <c r="L17" s="260"/>
      <c r="M17" s="261"/>
      <c r="N17" s="260"/>
      <c r="O17" s="261"/>
      <c r="P17" s="260"/>
      <c r="Q17" s="261"/>
      <c r="R17" s="260"/>
      <c r="S17" s="289"/>
    </row>
    <row r="18" spans="1:19" ht="10.5">
      <c r="A18" s="29">
        <f t="shared" si="0"/>
        <v>15</v>
      </c>
      <c r="B18" s="140" t="s">
        <v>376</v>
      </c>
      <c r="C18" s="141"/>
      <c r="D18" s="141"/>
      <c r="E18" s="141"/>
      <c r="F18" s="141"/>
      <c r="G18" s="141"/>
      <c r="H18" s="210"/>
      <c r="I18" s="211"/>
      <c r="J18" s="260"/>
      <c r="K18" s="261"/>
      <c r="L18" s="260"/>
      <c r="M18" s="261"/>
      <c r="N18" s="260"/>
      <c r="O18" s="261"/>
      <c r="P18" s="260"/>
      <c r="Q18" s="261"/>
      <c r="R18" s="260"/>
      <c r="S18" s="289"/>
    </row>
    <row r="19" spans="1:19" s="7" customFormat="1" ht="4.75" customHeight="1">
      <c r="A19" s="29">
        <f t="shared" si="0"/>
        <v>16</v>
      </c>
      <c r="B19" s="212"/>
      <c r="C19" s="212"/>
      <c r="D19" s="212"/>
      <c r="E19" s="212"/>
      <c r="F19" s="212"/>
      <c r="G19" s="212"/>
      <c r="H19" s="212"/>
      <c r="I19" s="213"/>
      <c r="J19" s="301"/>
      <c r="K19" s="302"/>
      <c r="L19" s="301"/>
      <c r="M19" s="302"/>
      <c r="N19" s="301"/>
      <c r="O19" s="302"/>
      <c r="P19" s="301"/>
      <c r="Q19" s="302"/>
      <c r="R19" s="301"/>
      <c r="S19" s="303"/>
    </row>
    <row r="20" spans="1:19" s="7" customFormat="1" ht="13">
      <c r="A20" s="29">
        <f t="shared" si="0"/>
        <v>17</v>
      </c>
      <c r="B20" s="136" t="s">
        <v>383</v>
      </c>
      <c r="C20" s="143"/>
      <c r="D20" s="143"/>
      <c r="E20" s="143"/>
      <c r="F20" s="143"/>
      <c r="G20" s="143"/>
      <c r="H20" s="144"/>
      <c r="I20" s="145"/>
      <c r="J20" s="283"/>
      <c r="K20" s="284"/>
      <c r="L20" s="283"/>
      <c r="M20" s="284"/>
      <c r="N20" s="283"/>
      <c r="O20" s="284"/>
      <c r="P20" s="283"/>
      <c r="Q20" s="284"/>
      <c r="R20" s="283"/>
      <c r="S20" s="290"/>
    </row>
    <row r="21" spans="1:19" ht="22.75" customHeight="1">
      <c r="A21" s="29">
        <f t="shared" si="0"/>
        <v>18</v>
      </c>
      <c r="B21" s="248" t="s">
        <v>384</v>
      </c>
      <c r="C21" s="248"/>
      <c r="D21" s="248"/>
      <c r="E21" s="248"/>
      <c r="F21" s="248"/>
      <c r="G21" s="248"/>
      <c r="H21" s="146"/>
      <c r="I21" s="147" t="s">
        <v>307</v>
      </c>
      <c r="J21" s="287"/>
      <c r="K21" s="314"/>
      <c r="L21" s="287"/>
      <c r="M21" s="314"/>
      <c r="N21" s="287"/>
      <c r="O21" s="314"/>
      <c r="P21" s="287"/>
      <c r="Q21" s="314"/>
      <c r="R21" s="287"/>
      <c r="S21" s="288"/>
    </row>
    <row r="22" spans="1:19" ht="11.25" customHeight="1">
      <c r="A22" s="29">
        <f t="shared" si="0"/>
        <v>19</v>
      </c>
      <c r="B22" s="148" t="s">
        <v>385</v>
      </c>
      <c r="C22" s="149"/>
      <c r="D22" s="262" t="str">
        <f>" reference project"&amp;IF(C22=1,"","s")&amp;" in the technical field"</f>
        <v xml:space="preserve"> reference projects in the technical field</v>
      </c>
      <c r="E22" s="262"/>
      <c r="F22" s="258" t="s">
        <v>386</v>
      </c>
      <c r="G22" s="258"/>
      <c r="H22" s="258"/>
      <c r="I22" s="259"/>
      <c r="J22" s="252"/>
      <c r="K22" s="253"/>
      <c r="L22" s="252"/>
      <c r="M22" s="253"/>
      <c r="N22" s="252"/>
      <c r="O22" s="253"/>
      <c r="P22" s="252"/>
      <c r="Q22" s="253"/>
      <c r="R22" s="252"/>
      <c r="S22" s="256"/>
    </row>
    <row r="23" spans="1:19" ht="10">
      <c r="A23" s="29">
        <f t="shared" si="0"/>
        <v>20</v>
      </c>
      <c r="B23" s="150" t="s">
        <v>387</v>
      </c>
      <c r="C23" s="151"/>
      <c r="D23" s="150" t="str">
        <f>" reference project"&amp;IF(C23=1,"","s")</f>
        <v xml:space="preserve"> reference projects</v>
      </c>
      <c r="E23" s="263" t="s">
        <v>388</v>
      </c>
      <c r="F23" s="263"/>
      <c r="G23" s="263"/>
      <c r="H23" s="249" t="s">
        <v>389</v>
      </c>
      <c r="I23" s="250"/>
      <c r="J23" s="316"/>
      <c r="K23" s="317"/>
      <c r="L23" s="316"/>
      <c r="M23" s="317"/>
      <c r="N23" s="316"/>
      <c r="O23" s="317"/>
      <c r="P23" s="316"/>
      <c r="Q23" s="317"/>
      <c r="R23" s="316"/>
      <c r="S23" s="318"/>
    </row>
    <row r="24" spans="1:19" ht="10.5">
      <c r="A24" s="29">
        <f t="shared" si="0"/>
        <v>21</v>
      </c>
      <c r="B24" s="280" t="s">
        <v>376</v>
      </c>
      <c r="C24" s="281"/>
      <c r="D24" s="280"/>
      <c r="E24" s="280"/>
      <c r="F24" s="280"/>
      <c r="G24" s="280"/>
      <c r="H24" s="280"/>
      <c r="I24" s="282"/>
      <c r="J24" s="260" t="str">
        <f>IF(J22="nein",Auswahllisten!$F$3,IF(J22="ja",Auswahllisten!$F$2," "))</f>
        <v xml:space="preserve"> </v>
      </c>
      <c r="K24" s="261"/>
      <c r="L24" s="260" t="str">
        <f>IF(L22="nein",Auswahllisten!$F$3,IF(L22="ja",Auswahllisten!$F$2," "))</f>
        <v xml:space="preserve"> </v>
      </c>
      <c r="M24" s="261"/>
      <c r="N24" s="260" t="str">
        <f>IF(N22="nein",Auswahllisten!$F$3,IF(N22="ja",Auswahllisten!$F$2," "))</f>
        <v xml:space="preserve"> </v>
      </c>
      <c r="O24" s="261"/>
      <c r="P24" s="260" t="str">
        <f>IF(P22="nein",Auswahllisten!$F$3,IF(P22="ja",Auswahllisten!$F$2," "))</f>
        <v xml:space="preserve"> </v>
      </c>
      <c r="Q24" s="261"/>
      <c r="R24" s="260" t="str">
        <f>IF(R22="nein",Auswahllisten!$F$3,IF(R22="ja",Auswahllisten!$F$2," "))</f>
        <v xml:space="preserve"> </v>
      </c>
      <c r="S24" s="289"/>
    </row>
    <row r="25" spans="1:19" s="7" customFormat="1" ht="4.75" customHeight="1">
      <c r="A25" s="29">
        <f t="shared" si="0"/>
        <v>22</v>
      </c>
      <c r="B25" s="46"/>
      <c r="C25" s="46"/>
      <c r="D25" s="46"/>
      <c r="E25" s="46"/>
      <c r="F25" s="46"/>
      <c r="G25" s="46"/>
      <c r="H25" s="46"/>
      <c r="I25" s="152"/>
      <c r="J25" s="301"/>
      <c r="K25" s="302"/>
      <c r="L25" s="301"/>
      <c r="M25" s="302"/>
      <c r="N25" s="301"/>
      <c r="O25" s="302"/>
      <c r="P25" s="301"/>
      <c r="Q25" s="302"/>
      <c r="R25" s="301"/>
      <c r="S25" s="303"/>
    </row>
    <row r="26" spans="1:19" ht="13.5" customHeight="1" thickBot="1">
      <c r="A26" s="29">
        <f t="shared" si="0"/>
        <v>23</v>
      </c>
      <c r="B26" s="229" t="s">
        <v>390</v>
      </c>
      <c r="C26" s="229"/>
      <c r="D26" s="229"/>
      <c r="E26" s="229"/>
      <c r="F26" s="229"/>
      <c r="G26" s="229"/>
      <c r="H26" s="229"/>
      <c r="I26" s="230"/>
      <c r="J26" s="231" t="str">
        <f>IF( OR(J18=Auswahllisten!$F$3,J24=Auswahllisten!$F$3), Auswahllisten!$F$3, IF(AND(J18=Auswahllisten!$F$2,J24=Auswahllisten!$F$2), Auswahllisten!$F$2, ""))</f>
        <v/>
      </c>
      <c r="K26" s="232"/>
      <c r="L26" s="231" t="str">
        <f>IF( OR(L18=Auswahllisten!$F$3,L24=Auswahllisten!$F$3), Auswahllisten!$F$3, IF(AND(L18=Auswahllisten!$F$2,L24=Auswahllisten!$F$2), Auswahllisten!$F$2, ""))</f>
        <v/>
      </c>
      <c r="M26" s="232"/>
      <c r="N26" s="231" t="str">
        <f>IF( OR(N18=Auswahllisten!$F$3,N24=Auswahllisten!$F$3), Auswahllisten!$F$3, IF(AND(N18=Auswahllisten!$F$2,N24=Auswahllisten!$F$2), Auswahllisten!$F$2, ""))</f>
        <v/>
      </c>
      <c r="O26" s="232"/>
      <c r="P26" s="231" t="str">
        <f>IF( OR(P18=Auswahllisten!$F$3,P24=Auswahllisten!$F$3), Auswahllisten!$F$3, IF(AND(P18=Auswahllisten!$F$2,P24=Auswahllisten!$F$2), Auswahllisten!$F$2, ""))</f>
        <v/>
      </c>
      <c r="Q26" s="232"/>
      <c r="R26" s="231" t="str">
        <f>IF( OR(R18=Auswahllisten!$F$3,R24=Auswahllisten!$F$3), Auswahllisten!$F$3, IF(AND(R18=Auswahllisten!$F$2,R24=Auswahllisten!$F$2), Auswahllisten!$F$2, ""))</f>
        <v/>
      </c>
      <c r="S26" s="297"/>
    </row>
    <row r="27" spans="1:19" s="7" customFormat="1" ht="4.75" customHeight="1">
      <c r="A27" s="29">
        <f t="shared" si="0"/>
        <v>24</v>
      </c>
      <c r="B27" s="153"/>
      <c r="C27" s="153"/>
      <c r="D27" s="153"/>
      <c r="E27" s="153"/>
      <c r="F27" s="153"/>
      <c r="G27" s="153"/>
      <c r="H27" s="153"/>
      <c r="I27" s="154"/>
      <c r="J27" s="319"/>
      <c r="K27" s="320"/>
      <c r="L27" s="319"/>
      <c r="M27" s="320"/>
      <c r="N27" s="319"/>
      <c r="O27" s="320"/>
      <c r="P27" s="319"/>
      <c r="Q27" s="320"/>
      <c r="R27" s="319"/>
      <c r="S27" s="321"/>
    </row>
    <row r="28" spans="1:19" s="1" customFormat="1" ht="25.5" customHeight="1">
      <c r="A28" s="29">
        <f t="shared" si="0"/>
        <v>25</v>
      </c>
      <c r="B28" s="134" t="s">
        <v>391</v>
      </c>
      <c r="C28" s="155"/>
      <c r="D28" s="155"/>
      <c r="E28" s="155"/>
      <c r="F28" s="155"/>
      <c r="G28" s="155"/>
      <c r="H28" s="155"/>
      <c r="I28" s="155"/>
      <c r="J28" s="87"/>
      <c r="K28" s="115"/>
      <c r="L28" s="114"/>
      <c r="M28" s="115"/>
      <c r="N28" s="114"/>
      <c r="O28" s="115"/>
      <c r="P28" s="114"/>
      <c r="Q28" s="115"/>
      <c r="R28" s="114"/>
      <c r="S28" s="115"/>
    </row>
    <row r="29" spans="1:19" s="7" customFormat="1" ht="13">
      <c r="A29" s="29">
        <f t="shared" si="0"/>
        <v>26</v>
      </c>
      <c r="B29" s="156" t="s">
        <v>429</v>
      </c>
      <c r="C29" s="157"/>
      <c r="D29" s="157"/>
      <c r="E29" s="157"/>
      <c r="F29" s="157"/>
      <c r="G29" s="157"/>
      <c r="H29" s="157"/>
      <c r="I29" s="158"/>
      <c r="J29" s="159"/>
      <c r="K29" s="160"/>
      <c r="L29" s="159"/>
      <c r="M29" s="160"/>
      <c r="N29" s="159"/>
      <c r="O29" s="160"/>
      <c r="P29" s="159"/>
      <c r="Q29" s="160"/>
      <c r="R29" s="159"/>
      <c r="S29" s="161"/>
    </row>
    <row r="30" spans="1:19" s="2" customFormat="1" ht="10">
      <c r="A30" s="29">
        <f t="shared" si="0"/>
        <v>27</v>
      </c>
      <c r="B30" s="245">
        <v>1</v>
      </c>
      <c r="C30" s="245"/>
      <c r="D30" s="245"/>
      <c r="E30" s="245"/>
      <c r="F30" s="245"/>
      <c r="G30" s="245"/>
      <c r="H30" s="245"/>
      <c r="I30" s="162">
        <v>2</v>
      </c>
      <c r="J30" s="163">
        <v>3</v>
      </c>
      <c r="K30" s="164">
        <v>4</v>
      </c>
      <c r="L30" s="163">
        <v>5</v>
      </c>
      <c r="M30" s="164">
        <v>6</v>
      </c>
      <c r="N30" s="163">
        <v>7</v>
      </c>
      <c r="O30" s="164">
        <v>8</v>
      </c>
      <c r="P30" s="163">
        <v>9</v>
      </c>
      <c r="Q30" s="164">
        <v>10</v>
      </c>
      <c r="R30" s="165">
        <v>11</v>
      </c>
      <c r="S30" s="166">
        <v>12</v>
      </c>
    </row>
    <row r="31" spans="1:19" s="2" customFormat="1" ht="10">
      <c r="A31" s="29">
        <f t="shared" si="0"/>
        <v>28</v>
      </c>
      <c r="B31" s="246" t="s">
        <v>392</v>
      </c>
      <c r="C31" s="246"/>
      <c r="D31" s="246"/>
      <c r="E31" s="246"/>
      <c r="F31" s="246"/>
      <c r="G31" s="246"/>
      <c r="H31" s="246"/>
      <c r="I31" s="167" t="s">
        <v>353</v>
      </c>
      <c r="J31" s="168" t="s">
        <v>393</v>
      </c>
      <c r="K31" s="169" t="s">
        <v>394</v>
      </c>
      <c r="L31" s="170" t="s">
        <v>393</v>
      </c>
      <c r="M31" s="171" t="s">
        <v>394</v>
      </c>
      <c r="N31" s="170" t="s">
        <v>393</v>
      </c>
      <c r="O31" s="171" t="s">
        <v>394</v>
      </c>
      <c r="P31" s="170" t="s">
        <v>393</v>
      </c>
      <c r="Q31" s="171" t="s">
        <v>394</v>
      </c>
      <c r="R31" s="172" t="s">
        <v>393</v>
      </c>
      <c r="S31" s="173" t="s">
        <v>394</v>
      </c>
    </row>
    <row r="32" spans="1:19" s="2" customFormat="1" ht="10">
      <c r="A32" s="29">
        <f t="shared" si="0"/>
        <v>29</v>
      </c>
      <c r="B32" s="174"/>
      <c r="C32" s="174"/>
      <c r="D32" s="174"/>
      <c r="E32" s="174"/>
      <c r="F32" s="174"/>
      <c r="G32" s="174"/>
      <c r="H32" s="174"/>
      <c r="I32" s="167" t="s">
        <v>1</v>
      </c>
      <c r="J32" s="175" t="s">
        <v>2</v>
      </c>
      <c r="K32" s="171" t="s">
        <v>3</v>
      </c>
      <c r="L32" s="175" t="s">
        <v>2</v>
      </c>
      <c r="M32" s="171" t="s">
        <v>284</v>
      </c>
      <c r="N32" s="175" t="s">
        <v>2</v>
      </c>
      <c r="O32" s="171" t="s">
        <v>285</v>
      </c>
      <c r="P32" s="175" t="s">
        <v>2</v>
      </c>
      <c r="Q32" s="171" t="s">
        <v>286</v>
      </c>
      <c r="R32" s="176" t="s">
        <v>2</v>
      </c>
      <c r="S32" s="173" t="s">
        <v>287</v>
      </c>
    </row>
    <row r="33" spans="1:19" s="7" customFormat="1" ht="10.5">
      <c r="A33" s="29">
        <f t="shared" si="0"/>
        <v>30</v>
      </c>
      <c r="B33" s="177" t="s">
        <v>395</v>
      </c>
      <c r="C33" s="178"/>
      <c r="D33" s="178"/>
      <c r="E33" s="178"/>
      <c r="F33" s="178"/>
      <c r="G33" s="178"/>
      <c r="H33" s="178"/>
      <c r="I33" s="37" t="s">
        <v>0</v>
      </c>
      <c r="J33" s="38"/>
      <c r="K33" s="39"/>
      <c r="L33" s="38"/>
      <c r="M33" s="39"/>
      <c r="N33" s="38"/>
      <c r="O33" s="39"/>
      <c r="P33" s="38"/>
      <c r="Q33" s="39"/>
      <c r="R33" s="38"/>
      <c r="S33" s="54"/>
    </row>
    <row r="34" spans="1:19" ht="10">
      <c r="A34" s="29">
        <f t="shared" si="0"/>
        <v>31</v>
      </c>
      <c r="B34" s="179" t="s">
        <v>396</v>
      </c>
      <c r="C34" s="179"/>
      <c r="D34" s="179"/>
      <c r="E34" s="179"/>
      <c r="F34" s="179"/>
      <c r="G34" s="179"/>
      <c r="H34" s="179"/>
      <c r="I34" s="35"/>
      <c r="J34" s="25"/>
      <c r="K34" s="26">
        <f t="shared" ref="K34:M39" si="1">J34*$I34</f>
        <v>0</v>
      </c>
      <c r="L34" s="25"/>
      <c r="M34" s="26">
        <f t="shared" si="1"/>
        <v>0</v>
      </c>
      <c r="N34" s="25"/>
      <c r="O34" s="26">
        <f t="shared" ref="O34:O39" si="2">N34*$I34</f>
        <v>0</v>
      </c>
      <c r="P34" s="25"/>
      <c r="Q34" s="26">
        <f t="shared" ref="Q34:Q39" si="3">P34*$I34</f>
        <v>0</v>
      </c>
      <c r="R34" s="25"/>
      <c r="S34" s="55">
        <f t="shared" ref="S34:S39" si="4">R34*$I34</f>
        <v>0</v>
      </c>
    </row>
    <row r="35" spans="1:19" ht="10">
      <c r="A35" s="29">
        <f t="shared" si="0"/>
        <v>32</v>
      </c>
      <c r="B35" s="243" t="s">
        <v>254</v>
      </c>
      <c r="C35" s="243"/>
      <c r="D35" s="243"/>
      <c r="E35" s="243"/>
      <c r="F35" s="243"/>
      <c r="G35" s="243"/>
      <c r="H35" s="243"/>
      <c r="I35" s="36">
        <v>10</v>
      </c>
      <c r="J35" s="27"/>
      <c r="K35" s="28">
        <f>J35*$I35</f>
        <v>0</v>
      </c>
      <c r="L35" s="27"/>
      <c r="M35" s="28">
        <f t="shared" si="1"/>
        <v>0</v>
      </c>
      <c r="N35" s="27"/>
      <c r="O35" s="28">
        <f t="shared" si="2"/>
        <v>0</v>
      </c>
      <c r="P35" s="27"/>
      <c r="Q35" s="28">
        <f t="shared" si="3"/>
        <v>0</v>
      </c>
      <c r="R35" s="27"/>
      <c r="S35" s="56">
        <f t="shared" si="4"/>
        <v>0</v>
      </c>
    </row>
    <row r="36" spans="1:19" ht="10">
      <c r="A36" s="29">
        <f t="shared" si="0"/>
        <v>33</v>
      </c>
      <c r="B36" s="243" t="s">
        <v>255</v>
      </c>
      <c r="C36" s="243"/>
      <c r="D36" s="243"/>
      <c r="E36" s="243"/>
      <c r="F36" s="243"/>
      <c r="G36" s="243"/>
      <c r="H36" s="243"/>
      <c r="I36" s="36">
        <v>10</v>
      </c>
      <c r="J36" s="27"/>
      <c r="K36" s="28">
        <f t="shared" ref="K36:K39" si="5">J36*$I36</f>
        <v>0</v>
      </c>
      <c r="L36" s="27"/>
      <c r="M36" s="28">
        <f t="shared" si="1"/>
        <v>0</v>
      </c>
      <c r="N36" s="27"/>
      <c r="O36" s="28">
        <f t="shared" si="2"/>
        <v>0</v>
      </c>
      <c r="P36" s="27"/>
      <c r="Q36" s="28">
        <f t="shared" si="3"/>
        <v>0</v>
      </c>
      <c r="R36" s="27"/>
      <c r="S36" s="56">
        <f t="shared" si="4"/>
        <v>0</v>
      </c>
    </row>
    <row r="37" spans="1:19" ht="10">
      <c r="A37" s="29">
        <f t="shared" si="0"/>
        <v>34</v>
      </c>
      <c r="B37" s="243" t="s">
        <v>256</v>
      </c>
      <c r="C37" s="243"/>
      <c r="D37" s="243"/>
      <c r="E37" s="243"/>
      <c r="F37" s="243"/>
      <c r="G37" s="243"/>
      <c r="H37" s="243"/>
      <c r="I37" s="36">
        <v>10</v>
      </c>
      <c r="J37" s="27"/>
      <c r="K37" s="28">
        <f t="shared" si="5"/>
        <v>0</v>
      </c>
      <c r="L37" s="27"/>
      <c r="M37" s="28">
        <f t="shared" si="1"/>
        <v>0</v>
      </c>
      <c r="N37" s="27"/>
      <c r="O37" s="28">
        <f t="shared" si="2"/>
        <v>0</v>
      </c>
      <c r="P37" s="27"/>
      <c r="Q37" s="28">
        <f t="shared" si="3"/>
        <v>0</v>
      </c>
      <c r="R37" s="27"/>
      <c r="S37" s="56">
        <f t="shared" si="4"/>
        <v>0</v>
      </c>
    </row>
    <row r="38" spans="1:19" ht="10">
      <c r="A38" s="29">
        <f t="shared" si="0"/>
        <v>35</v>
      </c>
      <c r="B38" s="243" t="s">
        <v>257</v>
      </c>
      <c r="C38" s="243"/>
      <c r="D38" s="243"/>
      <c r="E38" s="243"/>
      <c r="F38" s="243"/>
      <c r="G38" s="243"/>
      <c r="H38" s="243"/>
      <c r="I38" s="36">
        <v>10</v>
      </c>
      <c r="J38" s="27"/>
      <c r="K38" s="28">
        <f t="shared" si="5"/>
        <v>0</v>
      </c>
      <c r="L38" s="27"/>
      <c r="M38" s="28">
        <f t="shared" si="1"/>
        <v>0</v>
      </c>
      <c r="N38" s="27"/>
      <c r="O38" s="28">
        <f t="shared" si="2"/>
        <v>0</v>
      </c>
      <c r="P38" s="27"/>
      <c r="Q38" s="28">
        <f t="shared" si="3"/>
        <v>0</v>
      </c>
      <c r="R38" s="27"/>
      <c r="S38" s="56">
        <f t="shared" si="4"/>
        <v>0</v>
      </c>
    </row>
    <row r="39" spans="1:19" ht="10">
      <c r="A39" s="29">
        <f t="shared" si="0"/>
        <v>36</v>
      </c>
      <c r="B39" s="244" t="s">
        <v>258</v>
      </c>
      <c r="C39" s="244"/>
      <c r="D39" s="244"/>
      <c r="E39" s="244"/>
      <c r="F39" s="244"/>
      <c r="G39" s="244"/>
      <c r="H39" s="244"/>
      <c r="I39" s="40">
        <v>10</v>
      </c>
      <c r="J39" s="41"/>
      <c r="K39" s="42">
        <f t="shared" si="5"/>
        <v>0</v>
      </c>
      <c r="L39" s="41"/>
      <c r="M39" s="42">
        <f t="shared" si="1"/>
        <v>0</v>
      </c>
      <c r="N39" s="41"/>
      <c r="O39" s="42">
        <f t="shared" si="2"/>
        <v>0</v>
      </c>
      <c r="P39" s="41"/>
      <c r="Q39" s="42">
        <f t="shared" si="3"/>
        <v>0</v>
      </c>
      <c r="R39" s="41"/>
      <c r="S39" s="57">
        <f t="shared" si="4"/>
        <v>0</v>
      </c>
    </row>
    <row r="40" spans="1:19" s="7" customFormat="1" ht="10.5">
      <c r="A40" s="29">
        <f t="shared" si="0"/>
        <v>37</v>
      </c>
      <c r="B40" s="58" t="s">
        <v>397</v>
      </c>
      <c r="C40" s="46"/>
      <c r="D40" s="46"/>
      <c r="E40" s="46"/>
      <c r="F40" s="46"/>
      <c r="G40" s="46"/>
      <c r="H40" s="46"/>
      <c r="I40" s="47">
        <f>SUM(I33:I39)</f>
        <v>50</v>
      </c>
      <c r="J40" s="52"/>
      <c r="K40" s="53">
        <f>SUM(K33:K39)</f>
        <v>0</v>
      </c>
      <c r="L40" s="52"/>
      <c r="M40" s="53">
        <f t="shared" ref="M40" si="6">SUM(M33:M39)</f>
        <v>0</v>
      </c>
      <c r="N40" s="52"/>
      <c r="O40" s="53">
        <f t="shared" ref="O40" si="7">SUM(O33:O39)</f>
        <v>0</v>
      </c>
      <c r="P40" s="52"/>
      <c r="Q40" s="53">
        <f t="shared" ref="Q40" si="8">SUM(Q33:Q39)</f>
        <v>0</v>
      </c>
      <c r="R40" s="52"/>
      <c r="S40" s="59">
        <f t="shared" ref="S40" si="9">SUM(S33:S39)</f>
        <v>0</v>
      </c>
    </row>
    <row r="41" spans="1:19" s="7" customFormat="1" ht="10.5">
      <c r="A41" s="29">
        <f t="shared" si="0"/>
        <v>38</v>
      </c>
      <c r="B41" s="180" t="s">
        <v>398</v>
      </c>
      <c r="C41" s="181"/>
      <c r="D41" s="181"/>
      <c r="E41" s="181"/>
      <c r="F41" s="181"/>
      <c r="G41" s="181"/>
      <c r="H41" s="181"/>
      <c r="I41" s="43"/>
      <c r="J41" s="44"/>
      <c r="K41" s="45"/>
      <c r="L41" s="44"/>
      <c r="M41" s="45"/>
      <c r="N41" s="44"/>
      <c r="O41" s="45"/>
      <c r="P41" s="44"/>
      <c r="Q41" s="45"/>
      <c r="R41" s="44"/>
      <c r="S41" s="60"/>
    </row>
    <row r="42" spans="1:19" s="7" customFormat="1" ht="10.5">
      <c r="A42" s="29">
        <f t="shared" si="0"/>
        <v>39</v>
      </c>
      <c r="B42" s="61" t="s">
        <v>399</v>
      </c>
      <c r="C42" s="61"/>
      <c r="D42" s="241" t="s">
        <v>388</v>
      </c>
      <c r="E42" s="241"/>
      <c r="F42" s="241"/>
      <c r="G42" s="241"/>
      <c r="H42" s="242"/>
      <c r="I42" s="48">
        <v>30</v>
      </c>
      <c r="J42" s="49"/>
      <c r="K42" s="50">
        <f>J42*$I42</f>
        <v>0</v>
      </c>
      <c r="L42" s="49"/>
      <c r="M42" s="50">
        <f>L42*$I42</f>
        <v>0</v>
      </c>
      <c r="N42" s="49"/>
      <c r="O42" s="50">
        <f>N42*$I42</f>
        <v>0</v>
      </c>
      <c r="P42" s="49"/>
      <c r="Q42" s="50">
        <f>P42*$I42</f>
        <v>0</v>
      </c>
      <c r="R42" s="49"/>
      <c r="S42" s="62">
        <f>R42*$I42</f>
        <v>0</v>
      </c>
    </row>
    <row r="43" spans="1:19" s="7" customFormat="1" ht="10.5">
      <c r="A43" s="29">
        <f t="shared" si="0"/>
        <v>40</v>
      </c>
      <c r="B43" s="180" t="s">
        <v>400</v>
      </c>
      <c r="C43" s="181"/>
      <c r="D43" s="181"/>
      <c r="E43" s="181"/>
      <c r="F43" s="181"/>
      <c r="G43" s="181"/>
      <c r="H43" s="181"/>
      <c r="I43" s="43"/>
      <c r="J43" s="44"/>
      <c r="K43" s="45"/>
      <c r="L43" s="44"/>
      <c r="M43" s="45"/>
      <c r="N43" s="44"/>
      <c r="O43" s="45"/>
      <c r="P43" s="44"/>
      <c r="Q43" s="45"/>
      <c r="R43" s="44"/>
      <c r="S43" s="60"/>
    </row>
    <row r="44" spans="1:19" s="7" customFormat="1" ht="10.5">
      <c r="A44" s="29">
        <f t="shared" si="0"/>
        <v>41</v>
      </c>
      <c r="B44" s="182" t="s">
        <v>401</v>
      </c>
      <c r="C44" s="183"/>
      <c r="D44" s="183"/>
      <c r="E44" s="183"/>
      <c r="F44" s="183"/>
      <c r="G44" s="183"/>
      <c r="H44" s="183"/>
      <c r="I44" s="51">
        <v>20</v>
      </c>
      <c r="J44" s="11"/>
      <c r="K44" s="12">
        <f>J44*$I44</f>
        <v>0</v>
      </c>
      <c r="L44" s="11"/>
      <c r="M44" s="12">
        <f>L44*$I44</f>
        <v>0</v>
      </c>
      <c r="N44" s="11"/>
      <c r="O44" s="12">
        <f>N44*$I44</f>
        <v>0</v>
      </c>
      <c r="P44" s="11"/>
      <c r="Q44" s="12">
        <f>P44*$I44</f>
        <v>0</v>
      </c>
      <c r="R44" s="11"/>
      <c r="S44" s="13">
        <f>R44*$I44</f>
        <v>0</v>
      </c>
    </row>
    <row r="45" spans="1:19" s="7" customFormat="1" ht="13">
      <c r="A45" s="29">
        <f t="shared" si="0"/>
        <v>42</v>
      </c>
      <c r="B45" s="89" t="s">
        <v>402</v>
      </c>
      <c r="C45" s="63"/>
      <c r="D45" s="63"/>
      <c r="E45" s="63"/>
      <c r="F45" s="63"/>
      <c r="G45" s="63"/>
      <c r="H45" s="63"/>
      <c r="I45" s="91">
        <f>I40+I42+I44</f>
        <v>100</v>
      </c>
      <c r="J45" s="64"/>
      <c r="K45" s="65">
        <f>SUM(K40:K44)</f>
        <v>0</v>
      </c>
      <c r="L45" s="64"/>
      <c r="M45" s="65">
        <f t="shared" ref="M45" si="10">SUM(M40:M44)</f>
        <v>0</v>
      </c>
      <c r="N45" s="64"/>
      <c r="O45" s="65">
        <f t="shared" ref="O45" si="11">SUM(O40:O44)</f>
        <v>0</v>
      </c>
      <c r="P45" s="64"/>
      <c r="Q45" s="65">
        <f t="shared" ref="Q45" si="12">SUM(Q40:Q44)</f>
        <v>0</v>
      </c>
      <c r="R45" s="64"/>
      <c r="S45" s="66">
        <f t="shared" ref="S45" si="13">SUM(S40:S44)</f>
        <v>0</v>
      </c>
    </row>
    <row r="46" spans="1:19" ht="13.5" thickBot="1">
      <c r="A46" s="29">
        <f t="shared" si="0"/>
        <v>43</v>
      </c>
      <c r="B46" s="67" t="s">
        <v>403</v>
      </c>
      <c r="C46" s="68"/>
      <c r="D46" s="68"/>
      <c r="E46" s="68"/>
      <c r="F46" s="68"/>
      <c r="G46" s="68"/>
      <c r="H46" s="68"/>
      <c r="I46" s="69"/>
      <c r="J46" s="70"/>
      <c r="K46" s="71">
        <f>_xlfn.RANK.EQ(K45,Auswahllisten!G2:G21)</f>
        <v>1</v>
      </c>
      <c r="L46" s="70"/>
      <c r="M46" s="71">
        <f>_xlfn.RANK.EQ(M45,Auswahllisten!G2:G21)</f>
        <v>1</v>
      </c>
      <c r="N46" s="70"/>
      <c r="O46" s="71">
        <f>_xlfn.RANK.EQ(O45,Auswahllisten!G2:G21)</f>
        <v>1</v>
      </c>
      <c r="P46" s="70"/>
      <c r="Q46" s="71">
        <f>_xlfn.RANK.EQ(Q45,Auswahllisten!G2:G21)</f>
        <v>1</v>
      </c>
      <c r="R46" s="72"/>
      <c r="S46" s="73">
        <f>_xlfn.RANK.EQ(S45,Auswahllisten!G2:G21)</f>
        <v>1</v>
      </c>
    </row>
    <row r="48" spans="1:19" ht="22.75" customHeight="1">
      <c r="B48" s="293" t="s">
        <v>404</v>
      </c>
      <c r="C48" s="293"/>
      <c r="D48" s="293"/>
      <c r="E48" s="293"/>
      <c r="F48" s="293"/>
      <c r="G48" s="293"/>
      <c r="H48" s="293"/>
      <c r="I48" s="293"/>
      <c r="J48" s="293"/>
      <c r="K48" s="293"/>
      <c r="L48" s="293"/>
      <c r="M48" s="293"/>
      <c r="N48" s="293"/>
      <c r="O48" s="293"/>
      <c r="P48" s="293"/>
      <c r="Q48" s="293"/>
      <c r="R48" s="293"/>
      <c r="S48" s="293"/>
    </row>
    <row r="49" spans="1:19" ht="21.25" customHeight="1">
      <c r="A49" s="14"/>
      <c r="B49" s="15"/>
      <c r="C49" s="15"/>
      <c r="D49" s="76" t="s">
        <v>405</v>
      </c>
      <c r="E49" s="76"/>
      <c r="F49" s="222"/>
      <c r="G49" s="223"/>
      <c r="H49" s="223"/>
      <c r="I49" s="223"/>
      <c r="J49" s="184"/>
      <c r="K49" s="147"/>
      <c r="L49" s="184"/>
      <c r="M49" s="132" t="s">
        <v>406</v>
      </c>
      <c r="N49" s="184"/>
      <c r="O49" s="147"/>
      <c r="P49" s="222"/>
      <c r="Q49" s="223"/>
      <c r="R49" s="223"/>
      <c r="S49" s="223"/>
    </row>
    <row r="50" spans="1:19" ht="12.25" customHeight="1">
      <c r="B50" s="133"/>
      <c r="C50" s="133"/>
      <c r="D50"/>
      <c r="E50"/>
      <c r="F50" s="224" t="s">
        <v>435</v>
      </c>
      <c r="G50" s="224"/>
      <c r="H50" s="225"/>
      <c r="I50" s="225"/>
      <c r="J50" s="186"/>
      <c r="K50" s="182"/>
      <c r="L50" s="186"/>
      <c r="M50" s="182"/>
      <c r="N50" s="186"/>
      <c r="O50" s="182"/>
      <c r="P50" s="224" t="s">
        <v>435</v>
      </c>
      <c r="Q50" s="224"/>
      <c r="R50" s="225"/>
      <c r="S50" s="225"/>
    </row>
  </sheetData>
  <sheetProtection sheet="1" selectLockedCells="1"/>
  <mergeCells count="133">
    <mergeCell ref="F49:I49"/>
    <mergeCell ref="F50:I50"/>
    <mergeCell ref="P49:S49"/>
    <mergeCell ref="P50:S50"/>
    <mergeCell ref="B39:H39"/>
    <mergeCell ref="D42:H42"/>
    <mergeCell ref="B48:S48"/>
    <mergeCell ref="B30:H30"/>
    <mergeCell ref="B31:H31"/>
    <mergeCell ref="B35:H35"/>
    <mergeCell ref="B36:H36"/>
    <mergeCell ref="B37:H37"/>
    <mergeCell ref="B38:H38"/>
    <mergeCell ref="R26:S26"/>
    <mergeCell ref="J27:K27"/>
    <mergeCell ref="L27:M27"/>
    <mergeCell ref="N27:O27"/>
    <mergeCell ref="P27:Q27"/>
    <mergeCell ref="R27:S27"/>
    <mergeCell ref="J25:K25"/>
    <mergeCell ref="L25:M25"/>
    <mergeCell ref="N25:O25"/>
    <mergeCell ref="P25:Q25"/>
    <mergeCell ref="R25:S25"/>
    <mergeCell ref="B26:I26"/>
    <mergeCell ref="J26:K26"/>
    <mergeCell ref="L26:M26"/>
    <mergeCell ref="N26:O26"/>
    <mergeCell ref="P26:Q26"/>
    <mergeCell ref="B24:I24"/>
    <mergeCell ref="J24:K24"/>
    <mergeCell ref="L24:M24"/>
    <mergeCell ref="N24:O24"/>
    <mergeCell ref="P24:Q24"/>
    <mergeCell ref="R24:S24"/>
    <mergeCell ref="R21:S21"/>
    <mergeCell ref="D22:E22"/>
    <mergeCell ref="F22:I22"/>
    <mergeCell ref="J22:K23"/>
    <mergeCell ref="L22:M23"/>
    <mergeCell ref="N22:O23"/>
    <mergeCell ref="P22:Q23"/>
    <mergeCell ref="R22:S23"/>
    <mergeCell ref="E23:G23"/>
    <mergeCell ref="H23:I23"/>
    <mergeCell ref="J20:K20"/>
    <mergeCell ref="L20:M20"/>
    <mergeCell ref="N20:O20"/>
    <mergeCell ref="P20:Q20"/>
    <mergeCell ref="R20:S20"/>
    <mergeCell ref="B21:G21"/>
    <mergeCell ref="J21:K21"/>
    <mergeCell ref="L21:M21"/>
    <mergeCell ref="N21:O21"/>
    <mergeCell ref="P21:Q21"/>
    <mergeCell ref="J18:K18"/>
    <mergeCell ref="L18:M18"/>
    <mergeCell ref="N18:O18"/>
    <mergeCell ref="P18:Q18"/>
    <mergeCell ref="R18:S18"/>
    <mergeCell ref="J19:K19"/>
    <mergeCell ref="L19:M19"/>
    <mergeCell ref="N19:O19"/>
    <mergeCell ref="P19:Q19"/>
    <mergeCell ref="R19:S19"/>
    <mergeCell ref="B17:F17"/>
    <mergeCell ref="J17:K17"/>
    <mergeCell ref="L17:M17"/>
    <mergeCell ref="N17:O17"/>
    <mergeCell ref="P17:Q17"/>
    <mergeCell ref="R17:S17"/>
    <mergeCell ref="B16:F16"/>
    <mergeCell ref="J16:K16"/>
    <mergeCell ref="L16:M16"/>
    <mergeCell ref="N16:O16"/>
    <mergeCell ref="P16:Q16"/>
    <mergeCell ref="R16:S16"/>
    <mergeCell ref="B15:G15"/>
    <mergeCell ref="J15:K15"/>
    <mergeCell ref="L15:M15"/>
    <mergeCell ref="N15:O15"/>
    <mergeCell ref="P15:Q15"/>
    <mergeCell ref="R15:S15"/>
    <mergeCell ref="B14:G14"/>
    <mergeCell ref="J14:K14"/>
    <mergeCell ref="L14:M14"/>
    <mergeCell ref="N14:O14"/>
    <mergeCell ref="P14:Q14"/>
    <mergeCell ref="R14:S14"/>
    <mergeCell ref="B13:G13"/>
    <mergeCell ref="J13:K13"/>
    <mergeCell ref="L13:M13"/>
    <mergeCell ref="N13:O13"/>
    <mergeCell ref="P13:Q13"/>
    <mergeCell ref="R13:S13"/>
    <mergeCell ref="B12:G12"/>
    <mergeCell ref="J12:K12"/>
    <mergeCell ref="L12:M12"/>
    <mergeCell ref="N12:O12"/>
    <mergeCell ref="P12:Q12"/>
    <mergeCell ref="R12:S12"/>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D5:G5"/>
    <mergeCell ref="H5:I6"/>
    <mergeCell ref="J5:O6"/>
    <mergeCell ref="P5:Q5"/>
    <mergeCell ref="R5:S5"/>
    <mergeCell ref="D6:G6"/>
    <mergeCell ref="R6:S6"/>
    <mergeCell ref="A1:P1"/>
    <mergeCell ref="Q1:S1"/>
    <mergeCell ref="R2:S2"/>
    <mergeCell ref="D4:G4"/>
    <mergeCell ref="H4:I4"/>
    <mergeCell ref="J4:O4"/>
    <mergeCell ref="P4:Q4"/>
    <mergeCell ref="R4:S4"/>
    <mergeCell ref="B4:C4"/>
  </mergeCells>
  <conditionalFormatting sqref="I45">
    <cfRule type="cellIs" dxfId="0" priority="1" operator="notEqual">
      <formula>100</formula>
    </cfRule>
  </conditionalFormatting>
  <dataValidations disablePrompts="1" count="8">
    <dataValidation type="list" allowBlank="1" showInputMessage="1" showErrorMessage="1" sqref="J24:S24 J26:S26 J21:S21" xr:uid="{7C2BC819-32A5-4D5A-8C20-49755C98BA67}">
      <formula1>geeignet_ungeeignet</formula1>
    </dataValidation>
    <dataValidation type="list" allowBlank="1" showInputMessage="1" sqref="J18:S18" xr:uid="{EA52B537-9376-42B7-A6F8-4F3A0C0845CD}">
      <formula1>geeignet_ungeeignet</formula1>
    </dataValidation>
    <dataValidation type="list" allowBlank="1" showInputMessage="1" sqref="J11:S14 J22:S23" xr:uid="{E2BCC740-4469-4537-8CB4-D025BA531D2A}">
      <formula1>Auswahl_ja_nein</formula1>
    </dataValidation>
    <dataValidation type="whole" errorStyle="warning" allowBlank="1" showInputMessage="1" showErrorMessage="1" sqref="I34:I39 I42 I44" xr:uid="{055F1284-25C0-489F-B41C-0B10AE82ED04}">
      <formula1>0</formula1>
      <formula2>100</formula2>
    </dataValidation>
    <dataValidation type="decimal" allowBlank="1" showInputMessage="1" showErrorMessage="1" error="Max. 10 Punkte" sqref="R34:R39 P34:P39 N34:N39 L34:L39 J34:J39" xr:uid="{58A1CCA2-572E-4970-8831-BA8350EE8838}">
      <formula1>0</formula1>
      <formula2>10</formula2>
    </dataValidation>
    <dataValidation type="list" allowBlank="1" showInputMessage="1" sqref="E23:F23 D42" xr:uid="{C16C2C0E-CE80-416E-BD7A-D49EA631C330}">
      <formula1>Länder_und_Regionen</formula1>
    </dataValidation>
    <dataValidation type="list" allowBlank="1" showInputMessage="1" showErrorMessage="1" sqref="C22:C23" xr:uid="{C85C01E4-F14A-4CD2-84D0-9FCE4AA8B9F1}">
      <formula1>Mindestzahl</formula1>
    </dataValidation>
    <dataValidation allowBlank="1" showInputMessage="1" sqref="F49 P49" xr:uid="{982996F4-E85E-4042-90BB-E0FB347445C8}"/>
  </dataValidations>
  <pageMargins left="0.39370078740157483" right="0.39370078740157483" top="0.39370078740157483" bottom="0.31496062992125984" header="0" footer="0.19685039370078741"/>
  <pageSetup paperSize="9" scale="80" orientation="landscape" cellComments="asDisplayed" r:id="rId1"/>
  <headerFooter>
    <oddFooter>&amp;L&amp;7Form 31-1-6-en</oddFooter>
  </headerFooter>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xr:uid="{6642D0A5-79DB-47BF-AB08-3C30B6CF2EAE}">
          <x14:formula1>
            <xm:f>Auswahllisten!$E$2:$E$4</xm:f>
          </x14:formula1>
          <xm:sqref>J15:S15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5">
    <pageSetUpPr fitToPage="1"/>
  </sheetPr>
  <dimension ref="A1:P68"/>
  <sheetViews>
    <sheetView showGridLines="0" zoomScale="80" zoomScaleNormal="80" workbookViewId="0">
      <selection activeCell="J50" sqref="J50"/>
    </sheetView>
  </sheetViews>
  <sheetFormatPr defaultColWidth="11.44140625" defaultRowHeight="10"/>
  <cols>
    <col min="1" max="1" width="21.33203125" customWidth="1"/>
    <col min="2" max="2" width="34.77734375" bestFit="1" customWidth="1"/>
    <col min="3" max="3" width="2.77734375" customWidth="1"/>
    <col min="4" max="4" width="19.77734375" bestFit="1" customWidth="1"/>
    <col min="5" max="5" width="53" bestFit="1" customWidth="1"/>
    <col min="6" max="6" width="2.77734375" customWidth="1"/>
    <col min="7" max="7" width="18.33203125" bestFit="1" customWidth="1"/>
    <col min="8" max="8" width="34.6640625" bestFit="1" customWidth="1"/>
    <col min="9" max="9" width="2.77734375" customWidth="1"/>
    <col min="10" max="10" width="25.33203125" customWidth="1"/>
    <col min="11" max="11" width="49.109375" bestFit="1" customWidth="1"/>
    <col min="12" max="12" width="2.77734375" customWidth="1"/>
    <col min="13" max="13" width="30" bestFit="1" customWidth="1"/>
    <col min="14" max="14" width="35.33203125" bestFit="1" customWidth="1"/>
  </cols>
  <sheetData>
    <row r="1" spans="1:16" ht="20">
      <c r="A1" s="77" t="s">
        <v>306</v>
      </c>
      <c r="B1" s="78"/>
      <c r="C1" s="78"/>
      <c r="D1" s="78"/>
      <c r="E1" s="78"/>
      <c r="F1" s="78"/>
      <c r="G1" s="77"/>
      <c r="H1" s="78"/>
      <c r="I1" s="78"/>
      <c r="J1" s="77"/>
      <c r="K1" s="78"/>
      <c r="L1" s="78"/>
      <c r="M1" s="77"/>
      <c r="N1" s="78"/>
      <c r="O1" s="78"/>
      <c r="P1" s="78"/>
    </row>
    <row r="2" spans="1:16" ht="13">
      <c r="A2" s="79" t="s">
        <v>288</v>
      </c>
      <c r="B2" s="80"/>
      <c r="C2" s="80"/>
      <c r="D2" s="80"/>
      <c r="E2" s="80"/>
      <c r="F2" s="80"/>
      <c r="G2" s="79"/>
      <c r="H2" s="80"/>
      <c r="I2" s="80"/>
      <c r="J2" s="79"/>
      <c r="K2" s="80"/>
      <c r="L2" s="80"/>
      <c r="M2" s="79"/>
      <c r="N2" s="80"/>
      <c r="O2" s="80"/>
      <c r="P2" s="80"/>
    </row>
    <row r="3" spans="1:16" ht="13">
      <c r="A3" s="79"/>
      <c r="B3" s="80"/>
      <c r="C3" s="80"/>
      <c r="D3" s="80"/>
      <c r="E3" s="80"/>
      <c r="F3" s="80"/>
      <c r="G3" s="79"/>
      <c r="H3" s="80"/>
      <c r="I3" s="80"/>
      <c r="J3" s="79"/>
      <c r="K3" s="80"/>
      <c r="L3" s="80"/>
      <c r="M3" s="79"/>
      <c r="N3" s="80"/>
      <c r="O3" s="80"/>
      <c r="P3" s="80"/>
    </row>
    <row r="4" spans="1:16" ht="13">
      <c r="A4" s="81" t="s">
        <v>266</v>
      </c>
      <c r="B4" s="82"/>
      <c r="C4" s="82"/>
      <c r="D4" s="81" t="s">
        <v>278</v>
      </c>
      <c r="E4" s="82"/>
      <c r="F4" s="82"/>
      <c r="G4" s="81" t="s">
        <v>260</v>
      </c>
      <c r="H4" s="82"/>
      <c r="I4" s="82"/>
      <c r="J4" s="81" t="s">
        <v>272</v>
      </c>
      <c r="K4" s="82"/>
      <c r="L4" s="82"/>
      <c r="M4" s="81" t="s">
        <v>283</v>
      </c>
      <c r="N4" s="82"/>
      <c r="O4" s="82"/>
      <c r="P4" s="82"/>
    </row>
    <row r="5" spans="1:16" ht="13">
      <c r="A5" s="80"/>
      <c r="B5" s="80"/>
      <c r="C5" s="80"/>
      <c r="D5" s="79"/>
      <c r="E5" s="80"/>
      <c r="F5" s="80"/>
      <c r="G5" s="83"/>
      <c r="H5" s="80"/>
      <c r="I5" s="80"/>
      <c r="J5" s="79"/>
      <c r="K5" s="80"/>
      <c r="L5" s="80"/>
      <c r="M5" s="79"/>
      <c r="N5" s="80"/>
      <c r="O5" s="80"/>
      <c r="P5" s="80"/>
    </row>
    <row r="6" spans="1:16" ht="13">
      <c r="A6" s="79" t="s">
        <v>289</v>
      </c>
      <c r="B6" s="80"/>
      <c r="C6" s="80"/>
      <c r="D6" s="79" t="s">
        <v>279</v>
      </c>
      <c r="E6" s="80"/>
      <c r="F6" s="80"/>
      <c r="G6" s="79" t="s">
        <v>261</v>
      </c>
      <c r="H6" s="80"/>
      <c r="I6" s="80"/>
      <c r="J6" s="79" t="s">
        <v>273</v>
      </c>
      <c r="K6" s="80" t="s">
        <v>121</v>
      </c>
      <c r="L6" s="80"/>
      <c r="M6" s="79" t="s">
        <v>290</v>
      </c>
      <c r="N6" s="80" t="s">
        <v>22</v>
      </c>
      <c r="O6" s="80"/>
      <c r="P6" s="80"/>
    </row>
    <row r="7" spans="1:16" ht="13">
      <c r="A7" s="80"/>
      <c r="B7" s="80" t="s">
        <v>18</v>
      </c>
      <c r="C7" s="80"/>
      <c r="D7" s="79"/>
      <c r="E7" s="80" t="s">
        <v>29</v>
      </c>
      <c r="F7" s="80"/>
      <c r="G7" s="79"/>
      <c r="H7" s="80" t="s">
        <v>44</v>
      </c>
      <c r="I7" s="80"/>
      <c r="J7" s="79"/>
      <c r="K7" s="80" t="s">
        <v>125</v>
      </c>
      <c r="L7" s="80"/>
      <c r="M7" s="79"/>
      <c r="N7" s="80" t="s">
        <v>160</v>
      </c>
      <c r="O7" s="80"/>
      <c r="P7" s="80"/>
    </row>
    <row r="8" spans="1:16" ht="13">
      <c r="A8" s="80"/>
      <c r="B8" s="80" t="s">
        <v>21</v>
      </c>
      <c r="C8" s="80"/>
      <c r="D8" s="79"/>
      <c r="E8" s="80" t="s">
        <v>42</v>
      </c>
      <c r="F8" s="80"/>
      <c r="G8" s="79"/>
      <c r="H8" s="80" t="s">
        <v>58</v>
      </c>
      <c r="I8" s="80"/>
      <c r="J8" s="79"/>
      <c r="K8" s="80" t="s">
        <v>221</v>
      </c>
      <c r="L8" s="80"/>
      <c r="M8" s="79"/>
      <c r="N8" s="80" t="s">
        <v>165</v>
      </c>
      <c r="O8" s="80"/>
      <c r="P8" s="80"/>
    </row>
    <row r="9" spans="1:16" ht="13">
      <c r="A9" s="80"/>
      <c r="B9" s="80" t="s">
        <v>25</v>
      </c>
      <c r="C9" s="80"/>
      <c r="D9" s="79"/>
      <c r="E9" s="80" t="s">
        <v>67</v>
      </c>
      <c r="F9" s="80"/>
      <c r="G9" s="79"/>
      <c r="H9" s="80" t="s">
        <v>71</v>
      </c>
      <c r="I9" s="80"/>
      <c r="J9" s="79"/>
      <c r="K9" s="80" t="s">
        <v>231</v>
      </c>
      <c r="L9" s="80"/>
      <c r="M9" s="79" t="s">
        <v>291</v>
      </c>
      <c r="N9" s="80" t="s">
        <v>83</v>
      </c>
      <c r="O9" s="80"/>
      <c r="P9" s="80"/>
    </row>
    <row r="10" spans="1:16" ht="13">
      <c r="A10" s="80"/>
      <c r="B10" s="80" t="s">
        <v>28</v>
      </c>
      <c r="C10" s="80"/>
      <c r="D10" s="79"/>
      <c r="E10" s="80" t="s">
        <v>107</v>
      </c>
      <c r="F10" s="80"/>
      <c r="G10" s="79"/>
      <c r="H10" s="80" t="s">
        <v>78</v>
      </c>
      <c r="I10" s="80"/>
      <c r="J10" s="79"/>
      <c r="K10" s="80" t="s">
        <v>242</v>
      </c>
      <c r="L10" s="80"/>
      <c r="M10" s="79"/>
      <c r="N10" s="80" t="s">
        <v>159</v>
      </c>
      <c r="O10" s="80"/>
      <c r="P10" s="80"/>
    </row>
    <row r="11" spans="1:16" ht="13">
      <c r="A11" s="80"/>
      <c r="B11" s="80" t="s">
        <v>36</v>
      </c>
      <c r="C11" s="80"/>
      <c r="D11" s="79"/>
      <c r="E11" s="80" t="s">
        <v>177</v>
      </c>
      <c r="F11" s="80"/>
      <c r="G11" s="79"/>
      <c r="H11" s="80" t="s">
        <v>80</v>
      </c>
      <c r="I11" s="80"/>
      <c r="J11" s="79" t="s">
        <v>274</v>
      </c>
      <c r="K11" s="80" t="s">
        <v>54</v>
      </c>
      <c r="L11" s="80"/>
      <c r="M11" s="79"/>
      <c r="N11" s="80" t="s">
        <v>172</v>
      </c>
      <c r="O11" s="80"/>
      <c r="P11" s="80"/>
    </row>
    <row r="12" spans="1:16" ht="13">
      <c r="A12" s="80"/>
      <c r="B12" s="80" t="s">
        <v>40</v>
      </c>
      <c r="C12" s="80"/>
      <c r="D12" s="79"/>
      <c r="E12" s="80" t="s">
        <v>182</v>
      </c>
      <c r="F12" s="80"/>
      <c r="G12" s="79"/>
      <c r="H12" s="80" t="s">
        <v>122</v>
      </c>
      <c r="I12" s="80"/>
      <c r="J12" s="79"/>
      <c r="K12" s="80" t="s">
        <v>55</v>
      </c>
      <c r="L12" s="80"/>
      <c r="M12" s="79"/>
      <c r="N12" s="80" t="s">
        <v>207</v>
      </c>
      <c r="O12" s="80"/>
      <c r="P12" s="80"/>
    </row>
    <row r="13" spans="1:16" ht="13">
      <c r="A13" s="80"/>
      <c r="B13" s="80" t="s">
        <v>49</v>
      </c>
      <c r="C13" s="80"/>
      <c r="D13" s="79"/>
      <c r="E13" s="80" t="s">
        <v>184</v>
      </c>
      <c r="F13" s="80"/>
      <c r="G13" s="79"/>
      <c r="H13" s="80" t="s">
        <v>135</v>
      </c>
      <c r="I13" s="80"/>
      <c r="J13" s="79"/>
      <c r="K13" s="80" t="s">
        <v>56</v>
      </c>
      <c r="L13" s="80"/>
      <c r="M13" s="79"/>
      <c r="N13" s="80" t="s">
        <v>243</v>
      </c>
      <c r="O13" s="80"/>
      <c r="P13" s="80"/>
    </row>
    <row r="14" spans="1:16" ht="13">
      <c r="A14" s="80"/>
      <c r="B14" s="80" t="s">
        <v>64</v>
      </c>
      <c r="C14" s="80"/>
      <c r="D14" s="79"/>
      <c r="E14" s="80" t="s">
        <v>185</v>
      </c>
      <c r="F14" s="80"/>
      <c r="G14" s="79"/>
      <c r="H14" s="80" t="s">
        <v>136</v>
      </c>
      <c r="I14" s="80"/>
      <c r="J14" s="79"/>
      <c r="K14" s="80" t="s">
        <v>68</v>
      </c>
      <c r="L14" s="80"/>
      <c r="M14" s="79" t="s">
        <v>292</v>
      </c>
      <c r="N14" s="80" t="s">
        <v>98</v>
      </c>
      <c r="O14" s="80"/>
      <c r="P14" s="80"/>
    </row>
    <row r="15" spans="1:16" ht="13">
      <c r="A15" s="80"/>
      <c r="B15" s="80" t="s">
        <v>65</v>
      </c>
      <c r="C15" s="80"/>
      <c r="D15" s="79"/>
      <c r="E15" s="80" t="s">
        <v>205</v>
      </c>
      <c r="F15" s="80"/>
      <c r="G15" s="79"/>
      <c r="H15" s="80" t="s">
        <v>144</v>
      </c>
      <c r="I15" s="80"/>
      <c r="J15" s="79"/>
      <c r="K15" s="80" t="s">
        <v>118</v>
      </c>
      <c r="L15" s="80"/>
      <c r="M15" s="79"/>
      <c r="N15" s="80" t="s">
        <v>123</v>
      </c>
      <c r="O15" s="80"/>
      <c r="P15" s="80"/>
    </row>
    <row r="16" spans="1:16" ht="13">
      <c r="A16" s="80"/>
      <c r="B16" s="80" t="s">
        <v>72</v>
      </c>
      <c r="C16" s="80"/>
      <c r="D16" s="79"/>
      <c r="E16" s="80" t="s">
        <v>235</v>
      </c>
      <c r="F16" s="80"/>
      <c r="G16" s="79"/>
      <c r="H16" s="80" t="s">
        <v>145</v>
      </c>
      <c r="I16" s="80"/>
      <c r="J16" s="79"/>
      <c r="K16" s="80" t="s">
        <v>149</v>
      </c>
      <c r="L16" s="80"/>
      <c r="M16" s="79"/>
      <c r="N16" s="80" t="s">
        <v>141</v>
      </c>
      <c r="O16" s="80"/>
      <c r="P16" s="80"/>
    </row>
    <row r="17" spans="1:16" ht="13">
      <c r="A17" s="80"/>
      <c r="B17" s="80" t="s">
        <v>73</v>
      </c>
      <c r="C17" s="80"/>
      <c r="D17" s="79"/>
      <c r="E17" s="80"/>
      <c r="F17" s="80"/>
      <c r="G17" s="79"/>
      <c r="H17" s="80" t="s">
        <v>153</v>
      </c>
      <c r="I17" s="80"/>
      <c r="J17" s="79"/>
      <c r="K17" s="80" t="s">
        <v>181</v>
      </c>
      <c r="L17" s="80"/>
      <c r="M17" s="79"/>
      <c r="N17" s="80" t="s">
        <v>147</v>
      </c>
      <c r="O17" s="80"/>
      <c r="P17" s="80"/>
    </row>
    <row r="18" spans="1:16" ht="13">
      <c r="A18" s="80"/>
      <c r="B18" s="80" t="s">
        <v>96</v>
      </c>
      <c r="C18" s="80"/>
      <c r="D18" s="79"/>
      <c r="E18" s="80"/>
      <c r="F18" s="80"/>
      <c r="G18" s="79"/>
      <c r="H18" s="80" t="s">
        <v>183</v>
      </c>
      <c r="I18" s="80"/>
      <c r="J18" s="79" t="s">
        <v>275</v>
      </c>
      <c r="K18" s="80" t="s">
        <v>10</v>
      </c>
      <c r="L18" s="80"/>
      <c r="M18" s="79"/>
      <c r="N18" s="80" t="s">
        <v>156</v>
      </c>
      <c r="O18" s="80"/>
      <c r="P18" s="80"/>
    </row>
    <row r="19" spans="1:16" ht="13">
      <c r="A19" s="80"/>
      <c r="B19" s="80" t="s">
        <v>97</v>
      </c>
      <c r="C19" s="80"/>
      <c r="D19" s="79" t="s">
        <v>280</v>
      </c>
      <c r="E19" s="80" t="s">
        <v>11</v>
      </c>
      <c r="F19" s="80"/>
      <c r="G19" s="79"/>
      <c r="H19" s="80" t="s">
        <v>186</v>
      </c>
      <c r="I19" s="80"/>
      <c r="J19" s="79"/>
      <c r="K19" s="80" t="s">
        <v>27</v>
      </c>
      <c r="L19" s="80"/>
      <c r="M19" s="79"/>
      <c r="N19" s="80" t="s">
        <v>166</v>
      </c>
      <c r="O19" s="80"/>
      <c r="P19" s="80"/>
    </row>
    <row r="20" spans="1:16" ht="13">
      <c r="A20" s="80"/>
      <c r="B20" s="80" t="s">
        <v>104</v>
      </c>
      <c r="C20" s="80"/>
      <c r="D20" s="79"/>
      <c r="E20" s="80" t="s">
        <v>52</v>
      </c>
      <c r="F20" s="80"/>
      <c r="G20" s="79"/>
      <c r="H20" s="80" t="s">
        <v>201</v>
      </c>
      <c r="I20" s="80"/>
      <c r="J20" s="79"/>
      <c r="K20" s="80" t="s">
        <v>34</v>
      </c>
      <c r="L20" s="80"/>
      <c r="M20" s="79"/>
      <c r="N20" s="80" t="s">
        <v>170</v>
      </c>
      <c r="O20" s="80"/>
      <c r="P20" s="80"/>
    </row>
    <row r="21" spans="1:16" ht="13">
      <c r="A21" s="80"/>
      <c r="B21" s="80" t="s">
        <v>117</v>
      </c>
      <c r="C21" s="80"/>
      <c r="D21" s="79"/>
      <c r="E21" s="80" t="s">
        <v>70</v>
      </c>
      <c r="F21" s="80"/>
      <c r="G21" s="79"/>
      <c r="H21" s="80" t="s">
        <v>208</v>
      </c>
      <c r="I21" s="80"/>
      <c r="J21" s="79"/>
      <c r="K21" s="80" t="s">
        <v>109</v>
      </c>
      <c r="L21" s="80"/>
      <c r="M21" s="79" t="s">
        <v>293</v>
      </c>
      <c r="N21" s="80" t="s">
        <v>14</v>
      </c>
      <c r="O21" s="80"/>
      <c r="P21" s="80"/>
    </row>
    <row r="22" spans="1:16" ht="13">
      <c r="A22" s="80"/>
      <c r="B22" s="80" t="s">
        <v>142</v>
      </c>
      <c r="C22" s="80"/>
      <c r="D22" s="79"/>
      <c r="E22" s="80" t="s">
        <v>79</v>
      </c>
      <c r="F22" s="80"/>
      <c r="G22" s="79"/>
      <c r="H22" s="80" t="s">
        <v>210</v>
      </c>
      <c r="I22" s="80"/>
      <c r="J22" s="79"/>
      <c r="K22" s="80" t="s">
        <v>111</v>
      </c>
      <c r="L22" s="80"/>
      <c r="M22" s="79"/>
      <c r="N22" s="80" t="s">
        <v>60</v>
      </c>
      <c r="O22" s="80"/>
      <c r="P22" s="80"/>
    </row>
    <row r="23" spans="1:16" ht="13">
      <c r="A23" s="80"/>
      <c r="B23" s="80" t="s">
        <v>151</v>
      </c>
      <c r="C23" s="80"/>
      <c r="D23" s="79"/>
      <c r="E23" s="80" t="s">
        <v>81</v>
      </c>
      <c r="F23" s="80"/>
      <c r="G23" s="79"/>
      <c r="H23" s="80" t="s">
        <v>234</v>
      </c>
      <c r="I23" s="80"/>
      <c r="J23" s="79"/>
      <c r="K23" s="80" t="s">
        <v>138</v>
      </c>
      <c r="L23" s="80"/>
      <c r="M23" s="79"/>
      <c r="N23" s="80" t="s">
        <v>87</v>
      </c>
      <c r="O23" s="80"/>
      <c r="P23" s="80"/>
    </row>
    <row r="24" spans="1:16" ht="13">
      <c r="A24" s="80"/>
      <c r="B24" s="80" t="s">
        <v>179</v>
      </c>
      <c r="C24" s="80"/>
      <c r="D24" s="79"/>
      <c r="E24" s="80" t="s">
        <v>84</v>
      </c>
      <c r="F24" s="80"/>
      <c r="G24" s="79"/>
      <c r="H24" s="80" t="s">
        <v>238</v>
      </c>
      <c r="I24" s="80"/>
      <c r="J24" s="79"/>
      <c r="K24" s="80" t="s">
        <v>157</v>
      </c>
      <c r="L24" s="80"/>
      <c r="M24" s="79"/>
      <c r="N24" s="80" t="s">
        <v>164</v>
      </c>
      <c r="O24" s="80"/>
      <c r="P24" s="80"/>
    </row>
    <row r="25" spans="1:16" ht="13">
      <c r="A25" s="80"/>
      <c r="B25" s="80" t="s">
        <v>294</v>
      </c>
      <c r="C25" s="80"/>
      <c r="D25" s="79"/>
      <c r="E25" s="80" t="s">
        <v>100</v>
      </c>
      <c r="F25" s="80"/>
      <c r="G25" s="79"/>
      <c r="H25" s="80" t="s">
        <v>249</v>
      </c>
      <c r="I25" s="80"/>
      <c r="J25" s="79"/>
      <c r="K25" s="80" t="s">
        <v>169</v>
      </c>
      <c r="L25" s="80"/>
      <c r="M25" s="79"/>
      <c r="N25" s="80" t="s">
        <v>176</v>
      </c>
      <c r="O25" s="80"/>
      <c r="P25" s="80"/>
    </row>
    <row r="26" spans="1:16" ht="13">
      <c r="A26" s="80"/>
      <c r="B26" s="80" t="s">
        <v>189</v>
      </c>
      <c r="C26" s="80"/>
      <c r="D26" s="79"/>
      <c r="E26" s="80" t="s">
        <v>108</v>
      </c>
      <c r="F26" s="80"/>
      <c r="G26" s="79"/>
      <c r="H26" s="80" t="s">
        <v>250</v>
      </c>
      <c r="I26" s="80"/>
      <c r="J26" s="79"/>
      <c r="K26" s="80" t="s">
        <v>212</v>
      </c>
      <c r="L26" s="80"/>
      <c r="M26" s="79"/>
      <c r="N26" s="80" t="s">
        <v>194</v>
      </c>
      <c r="O26" s="80"/>
      <c r="P26" s="80"/>
    </row>
    <row r="27" spans="1:16" ht="13">
      <c r="A27" s="80"/>
      <c r="B27" s="80" t="s">
        <v>190</v>
      </c>
      <c r="C27" s="80"/>
      <c r="D27" s="79"/>
      <c r="E27" s="80" t="s">
        <v>113</v>
      </c>
      <c r="F27" s="80"/>
      <c r="G27" s="79" t="s">
        <v>262</v>
      </c>
      <c r="H27" s="80" t="s">
        <v>16</v>
      </c>
      <c r="I27" s="80"/>
      <c r="J27" s="79" t="s">
        <v>276</v>
      </c>
      <c r="K27" s="80" t="s">
        <v>41</v>
      </c>
      <c r="L27" s="80"/>
      <c r="M27" s="79"/>
      <c r="N27" s="80" t="s">
        <v>226</v>
      </c>
      <c r="O27" s="80"/>
      <c r="P27" s="80"/>
    </row>
    <row r="28" spans="1:16" ht="13">
      <c r="A28" s="80"/>
      <c r="B28" s="80" t="s">
        <v>191</v>
      </c>
      <c r="C28" s="80"/>
      <c r="D28" s="79"/>
      <c r="E28" s="80" t="s">
        <v>114</v>
      </c>
      <c r="F28" s="80"/>
      <c r="G28" s="79"/>
      <c r="H28" s="80" t="s">
        <v>47</v>
      </c>
      <c r="I28" s="80"/>
      <c r="J28" s="79"/>
      <c r="K28" s="80" t="s">
        <v>46</v>
      </c>
      <c r="L28" s="80"/>
      <c r="M28" s="79"/>
      <c r="N28" s="80" t="s">
        <v>227</v>
      </c>
      <c r="O28" s="80"/>
      <c r="P28" s="80"/>
    </row>
    <row r="29" spans="1:16" ht="13">
      <c r="A29" s="80"/>
      <c r="B29" s="80" t="s">
        <v>193</v>
      </c>
      <c r="C29" s="80"/>
      <c r="D29" s="79"/>
      <c r="E29" s="80" t="s">
        <v>119</v>
      </c>
      <c r="F29" s="80"/>
      <c r="G29" s="79"/>
      <c r="H29" s="80" t="s">
        <v>50</v>
      </c>
      <c r="I29" s="80"/>
      <c r="J29" s="79"/>
      <c r="K29" s="80" t="s">
        <v>110</v>
      </c>
      <c r="L29" s="80"/>
      <c r="M29" s="79"/>
      <c r="N29" s="80" t="s">
        <v>233</v>
      </c>
      <c r="O29" s="80"/>
      <c r="P29" s="80"/>
    </row>
    <row r="30" spans="1:16" ht="13">
      <c r="A30" s="80"/>
      <c r="B30" s="80" t="s">
        <v>204</v>
      </c>
      <c r="C30" s="80"/>
      <c r="D30" s="79"/>
      <c r="E30" s="80" t="s">
        <v>127</v>
      </c>
      <c r="F30" s="80"/>
      <c r="G30" s="79"/>
      <c r="H30" s="80" t="s">
        <v>51</v>
      </c>
      <c r="I30" s="80"/>
      <c r="J30" s="79"/>
      <c r="K30" s="80" t="s">
        <v>126</v>
      </c>
      <c r="L30" s="80"/>
      <c r="M30" s="79"/>
      <c r="N30" s="80" t="s">
        <v>246</v>
      </c>
      <c r="O30" s="80"/>
      <c r="P30" s="80"/>
    </row>
    <row r="31" spans="1:16" ht="13">
      <c r="A31" s="80"/>
      <c r="B31" s="80" t="s">
        <v>228</v>
      </c>
      <c r="C31" s="80"/>
      <c r="D31" s="79"/>
      <c r="E31" s="80" t="s">
        <v>133</v>
      </c>
      <c r="F31" s="80"/>
      <c r="G31" s="79"/>
      <c r="H31" s="80" t="s">
        <v>59</v>
      </c>
      <c r="I31" s="80"/>
      <c r="J31" s="79"/>
      <c r="K31" s="80" t="s">
        <v>137</v>
      </c>
      <c r="L31" s="80"/>
      <c r="M31" s="79"/>
      <c r="N31" s="80"/>
      <c r="O31" s="80"/>
      <c r="P31" s="80"/>
    </row>
    <row r="32" spans="1:16" ht="13">
      <c r="A32" s="80"/>
      <c r="B32" s="80" t="s">
        <v>232</v>
      </c>
      <c r="C32" s="80"/>
      <c r="D32" s="79"/>
      <c r="E32" s="80" t="s">
        <v>167</v>
      </c>
      <c r="F32" s="80"/>
      <c r="G32" s="79"/>
      <c r="H32" s="80" t="s">
        <v>69</v>
      </c>
      <c r="I32" s="80"/>
      <c r="J32" s="79"/>
      <c r="K32" s="80" t="s">
        <v>154</v>
      </c>
      <c r="L32" s="80"/>
      <c r="M32" s="79"/>
      <c r="N32" s="80"/>
      <c r="O32" s="80"/>
      <c r="P32" s="80"/>
    </row>
    <row r="33" spans="1:16" ht="13">
      <c r="A33" s="80"/>
      <c r="B33" s="80" t="s">
        <v>240</v>
      </c>
      <c r="C33" s="80"/>
      <c r="D33" s="79"/>
      <c r="E33" s="80" t="s">
        <v>197</v>
      </c>
      <c r="F33" s="80"/>
      <c r="G33" s="79"/>
      <c r="H33" s="80" t="s">
        <v>77</v>
      </c>
      <c r="I33" s="80"/>
      <c r="J33" s="79"/>
      <c r="K33" s="80" t="s">
        <v>175</v>
      </c>
      <c r="L33" s="80"/>
      <c r="M33" s="79"/>
      <c r="N33" s="80"/>
      <c r="O33" s="80"/>
      <c r="P33" s="80"/>
    </row>
    <row r="34" spans="1:16" ht="13">
      <c r="A34" s="79" t="s">
        <v>269</v>
      </c>
      <c r="B34" s="80" t="s">
        <v>31</v>
      </c>
      <c r="C34" s="80"/>
      <c r="D34" s="79"/>
      <c r="E34" s="80" t="s">
        <v>216</v>
      </c>
      <c r="F34" s="80"/>
      <c r="G34" s="79"/>
      <c r="H34" s="80" t="s">
        <v>88</v>
      </c>
      <c r="I34" s="80"/>
      <c r="J34" s="79"/>
      <c r="K34" s="80" t="s">
        <v>203</v>
      </c>
      <c r="L34" s="80"/>
      <c r="M34" s="79"/>
      <c r="N34" s="80"/>
      <c r="O34" s="80"/>
      <c r="P34" s="80"/>
    </row>
    <row r="35" spans="1:16" ht="13">
      <c r="A35" s="80"/>
      <c r="B35" s="80" t="s">
        <v>61</v>
      </c>
      <c r="C35" s="80"/>
      <c r="D35" s="79"/>
      <c r="E35" s="80" t="s">
        <v>218</v>
      </c>
      <c r="F35" s="80"/>
      <c r="G35" s="79"/>
      <c r="H35" s="80" t="s">
        <v>196</v>
      </c>
      <c r="I35" s="80"/>
      <c r="J35" s="79"/>
      <c r="K35" s="80" t="s">
        <v>222</v>
      </c>
      <c r="L35" s="80"/>
      <c r="M35" s="79"/>
      <c r="N35" s="80"/>
      <c r="O35" s="80"/>
      <c r="P35" s="80"/>
    </row>
    <row r="36" spans="1:16" ht="13">
      <c r="A36" s="80"/>
      <c r="B36" s="80" t="s">
        <v>76</v>
      </c>
      <c r="C36" s="80"/>
      <c r="D36" s="79"/>
      <c r="E36" s="80" t="s">
        <v>237</v>
      </c>
      <c r="F36" s="80"/>
      <c r="G36" s="79" t="s">
        <v>263</v>
      </c>
      <c r="H36" s="84" t="s">
        <v>13</v>
      </c>
      <c r="I36" s="80"/>
      <c r="J36" s="79"/>
      <c r="K36" s="80" t="s">
        <v>224</v>
      </c>
      <c r="L36" s="80"/>
      <c r="M36" s="79"/>
      <c r="N36" s="80"/>
      <c r="O36" s="80"/>
      <c r="P36" s="80"/>
    </row>
    <row r="37" spans="1:16" ht="13">
      <c r="A37" s="80"/>
      <c r="B37" s="80" t="s">
        <v>99</v>
      </c>
      <c r="C37" s="80"/>
      <c r="D37" s="79" t="s">
        <v>281</v>
      </c>
      <c r="E37" s="80" t="s">
        <v>12</v>
      </c>
      <c r="F37" s="80"/>
      <c r="G37" s="79"/>
      <c r="H37" s="84" t="s">
        <v>75</v>
      </c>
      <c r="I37" s="80"/>
      <c r="J37" s="79"/>
      <c r="K37" s="80" t="s">
        <v>245</v>
      </c>
      <c r="L37" s="80"/>
      <c r="M37" s="79"/>
      <c r="N37" s="80"/>
      <c r="O37" s="80"/>
      <c r="P37" s="80"/>
    </row>
    <row r="38" spans="1:16" ht="13">
      <c r="A38" s="80"/>
      <c r="B38" s="80" t="s">
        <v>106</v>
      </c>
      <c r="C38" s="80"/>
      <c r="D38" s="79"/>
      <c r="E38" s="80" t="s">
        <v>15</v>
      </c>
      <c r="F38" s="80"/>
      <c r="G38" s="79"/>
      <c r="H38" s="84" t="s">
        <v>131</v>
      </c>
      <c r="I38" s="80"/>
      <c r="J38" s="79" t="s">
        <v>277</v>
      </c>
      <c r="K38" s="80" t="s">
        <v>20</v>
      </c>
      <c r="L38" s="80"/>
      <c r="M38" s="79"/>
      <c r="N38" s="80"/>
      <c r="O38" s="80"/>
      <c r="P38" s="80"/>
    </row>
    <row r="39" spans="1:16" ht="13">
      <c r="A39" s="80"/>
      <c r="B39" s="80" t="s">
        <v>146</v>
      </c>
      <c r="C39" s="80"/>
      <c r="D39" s="79"/>
      <c r="E39" s="80" t="s">
        <v>37</v>
      </c>
      <c r="F39" s="80"/>
      <c r="G39" s="79"/>
      <c r="H39" s="84" t="s">
        <v>152</v>
      </c>
      <c r="I39" s="80"/>
      <c r="J39" s="79"/>
      <c r="K39" s="80" t="s">
        <v>24</v>
      </c>
      <c r="L39" s="80"/>
      <c r="M39" s="79"/>
      <c r="N39" s="80"/>
      <c r="O39" s="80"/>
      <c r="P39" s="80"/>
    </row>
    <row r="40" spans="1:16" ht="13">
      <c r="A40" s="80"/>
      <c r="B40" s="80" t="s">
        <v>161</v>
      </c>
      <c r="C40" s="80"/>
      <c r="D40" s="79"/>
      <c r="E40" s="80" t="s">
        <v>63</v>
      </c>
      <c r="F40" s="80"/>
      <c r="G40" s="79"/>
      <c r="H40" s="80" t="s">
        <v>214</v>
      </c>
      <c r="I40" s="80"/>
      <c r="J40" s="79"/>
      <c r="K40" s="80" t="s">
        <v>26</v>
      </c>
      <c r="L40" s="80"/>
      <c r="M40" s="79"/>
      <c r="N40" s="80"/>
      <c r="O40" s="80"/>
      <c r="P40" s="80"/>
    </row>
    <row r="41" spans="1:16" ht="13">
      <c r="A41" s="80"/>
      <c r="B41" s="80" t="s">
        <v>171</v>
      </c>
      <c r="C41" s="80"/>
      <c r="D41" s="79"/>
      <c r="E41" s="80" t="s">
        <v>93</v>
      </c>
      <c r="F41" s="80"/>
      <c r="G41" s="79"/>
      <c r="H41" s="80" t="s">
        <v>229</v>
      </c>
      <c r="I41" s="80"/>
      <c r="J41" s="79"/>
      <c r="K41" s="80" t="s">
        <v>66</v>
      </c>
      <c r="L41" s="80"/>
      <c r="M41" s="79"/>
      <c r="N41" s="80"/>
      <c r="O41" s="80"/>
      <c r="P41" s="80"/>
    </row>
    <row r="42" spans="1:16" ht="13">
      <c r="A42" s="79" t="s">
        <v>295</v>
      </c>
      <c r="B42" s="80" t="s">
        <v>19</v>
      </c>
      <c r="C42" s="80"/>
      <c r="D42" s="79"/>
      <c r="E42" s="80" t="s">
        <v>94</v>
      </c>
      <c r="F42" s="80"/>
      <c r="G42" s="79"/>
      <c r="H42" s="80" t="s">
        <v>247</v>
      </c>
      <c r="I42" s="80"/>
      <c r="J42" s="79"/>
      <c r="K42" s="80" t="s">
        <v>90</v>
      </c>
      <c r="L42" s="80"/>
      <c r="M42" s="79"/>
      <c r="N42" s="80"/>
      <c r="O42" s="80"/>
      <c r="P42" s="80"/>
    </row>
    <row r="43" spans="1:16" ht="13">
      <c r="A43" s="80"/>
      <c r="B43" s="80" t="s">
        <v>35</v>
      </c>
      <c r="C43" s="80"/>
      <c r="D43" s="79"/>
      <c r="E43" s="80" t="s">
        <v>105</v>
      </c>
      <c r="F43" s="80"/>
      <c r="G43" s="79" t="s">
        <v>264</v>
      </c>
      <c r="H43" s="80" t="s">
        <v>38</v>
      </c>
      <c r="I43" s="80"/>
      <c r="J43" s="79"/>
      <c r="K43" s="80" t="s">
        <v>115</v>
      </c>
      <c r="L43" s="80"/>
      <c r="M43" s="79"/>
      <c r="N43" s="80"/>
      <c r="O43" s="80"/>
      <c r="P43" s="80"/>
    </row>
    <row r="44" spans="1:16" ht="13">
      <c r="A44" s="80"/>
      <c r="B44" s="80" t="s">
        <v>39</v>
      </c>
      <c r="C44" s="80"/>
      <c r="D44" s="79"/>
      <c r="E44" s="80" t="s">
        <v>116</v>
      </c>
      <c r="F44" s="80"/>
      <c r="G44" s="79"/>
      <c r="H44" s="80" t="s">
        <v>129</v>
      </c>
      <c r="I44" s="80"/>
      <c r="J44" s="79"/>
      <c r="K44" s="80" t="s">
        <v>124</v>
      </c>
      <c r="L44" s="80"/>
      <c r="M44" s="79"/>
      <c r="N44" s="80"/>
      <c r="O44" s="80"/>
      <c r="P44" s="80"/>
    </row>
    <row r="45" spans="1:16" ht="13">
      <c r="A45" s="80"/>
      <c r="B45" s="80" t="s">
        <v>53</v>
      </c>
      <c r="C45" s="80"/>
      <c r="D45" s="79"/>
      <c r="E45" s="80" t="s">
        <v>140</v>
      </c>
      <c r="F45" s="80"/>
      <c r="G45" s="79"/>
      <c r="H45" s="80" t="s">
        <v>155</v>
      </c>
      <c r="I45" s="80"/>
      <c r="J45" s="79"/>
      <c r="K45" s="80" t="s">
        <v>168</v>
      </c>
      <c r="L45" s="80"/>
      <c r="M45" s="79"/>
      <c r="N45" s="80"/>
      <c r="O45" s="80"/>
      <c r="P45" s="80"/>
    </row>
    <row r="46" spans="1:16" ht="13">
      <c r="A46" s="80"/>
      <c r="B46" s="80" t="s">
        <v>57</v>
      </c>
      <c r="C46" s="80"/>
      <c r="D46" s="79"/>
      <c r="E46" s="80" t="s">
        <v>150</v>
      </c>
      <c r="F46" s="80"/>
      <c r="G46" s="79"/>
      <c r="H46" s="80" t="s">
        <v>209</v>
      </c>
      <c r="I46" s="80"/>
      <c r="J46" s="79"/>
      <c r="K46" s="80" t="s">
        <v>180</v>
      </c>
      <c r="L46" s="80"/>
      <c r="M46" s="79"/>
      <c r="N46" s="80"/>
      <c r="O46" s="80"/>
      <c r="P46" s="80"/>
    </row>
    <row r="47" spans="1:16" ht="13">
      <c r="A47" s="80"/>
      <c r="B47" s="80" t="s">
        <v>74</v>
      </c>
      <c r="C47" s="80"/>
      <c r="D47" s="79"/>
      <c r="E47" s="80" t="s">
        <v>178</v>
      </c>
      <c r="F47" s="80"/>
      <c r="G47" s="79"/>
      <c r="H47" s="80" t="s">
        <v>217</v>
      </c>
      <c r="I47" s="80"/>
      <c r="J47" s="79"/>
      <c r="K47" s="80" t="s">
        <v>198</v>
      </c>
      <c r="L47" s="80"/>
      <c r="M47" s="79"/>
      <c r="N47" s="80"/>
      <c r="O47" s="80"/>
      <c r="P47" s="80"/>
    </row>
    <row r="48" spans="1:16" ht="13">
      <c r="A48" s="80"/>
      <c r="B48" s="80" t="s">
        <v>82</v>
      </c>
      <c r="C48" s="80"/>
      <c r="D48" s="79"/>
      <c r="E48" s="80" t="s">
        <v>195</v>
      </c>
      <c r="F48" s="80"/>
      <c r="G48" s="79" t="s">
        <v>265</v>
      </c>
      <c r="H48" s="80" t="s">
        <v>32</v>
      </c>
      <c r="I48" s="80"/>
      <c r="J48" s="79"/>
      <c r="K48" s="80" t="s">
        <v>236</v>
      </c>
      <c r="L48" s="80"/>
      <c r="M48" s="79"/>
      <c r="N48" s="80"/>
      <c r="O48" s="80"/>
      <c r="P48" s="80"/>
    </row>
    <row r="49" spans="1:16" ht="13">
      <c r="A49" s="80"/>
      <c r="B49" s="80" t="s">
        <v>86</v>
      </c>
      <c r="C49" s="80"/>
      <c r="D49" s="79"/>
      <c r="E49" s="80" t="s">
        <v>200</v>
      </c>
      <c r="F49" s="80"/>
      <c r="G49" s="79"/>
      <c r="H49" s="80" t="s">
        <v>43</v>
      </c>
      <c r="I49" s="80"/>
      <c r="J49" s="79"/>
      <c r="K49" s="80"/>
      <c r="L49" s="80"/>
      <c r="M49" s="79"/>
      <c r="N49" s="80"/>
      <c r="O49" s="80"/>
      <c r="P49" s="80"/>
    </row>
    <row r="50" spans="1:16" ht="13">
      <c r="A50" s="80"/>
      <c r="B50" s="80" t="s">
        <v>103</v>
      </c>
      <c r="C50" s="80"/>
      <c r="D50" s="79"/>
      <c r="E50" s="80" t="s">
        <v>206</v>
      </c>
      <c r="F50" s="80"/>
      <c r="G50" s="79"/>
      <c r="H50" s="80" t="s">
        <v>45</v>
      </c>
      <c r="I50" s="80"/>
      <c r="J50" s="81" t="s">
        <v>296</v>
      </c>
      <c r="K50" s="84" t="s">
        <v>13</v>
      </c>
      <c r="L50" s="80"/>
      <c r="M50" s="79"/>
      <c r="N50" s="80"/>
      <c r="O50" s="80"/>
      <c r="P50" s="80"/>
    </row>
    <row r="51" spans="1:16" ht="13">
      <c r="A51" s="80"/>
      <c r="B51" s="80" t="s">
        <v>173</v>
      </c>
      <c r="C51" s="80"/>
      <c r="D51" s="79"/>
      <c r="E51" s="80" t="s">
        <v>211</v>
      </c>
      <c r="F51" s="80"/>
      <c r="G51" s="79"/>
      <c r="H51" s="80" t="s">
        <v>297</v>
      </c>
      <c r="I51" s="80"/>
      <c r="J51" s="79"/>
      <c r="K51" s="80" t="s">
        <v>26</v>
      </c>
      <c r="L51" s="80"/>
      <c r="M51" s="80"/>
      <c r="N51" s="80"/>
      <c r="O51" s="80"/>
      <c r="P51" s="80"/>
    </row>
    <row r="52" spans="1:16" ht="13">
      <c r="A52" s="80"/>
      <c r="B52" s="80" t="s">
        <v>174</v>
      </c>
      <c r="C52" s="80"/>
      <c r="D52" s="79"/>
      <c r="E52" s="80" t="s">
        <v>223</v>
      </c>
      <c r="F52" s="80"/>
      <c r="G52" s="79"/>
      <c r="H52" s="80" t="s">
        <v>89</v>
      </c>
      <c r="I52" s="80"/>
      <c r="J52" s="79"/>
      <c r="K52" s="80" t="s">
        <v>75</v>
      </c>
      <c r="L52" s="80"/>
      <c r="M52" s="80"/>
      <c r="N52" s="80"/>
      <c r="O52" s="80"/>
      <c r="P52" s="80"/>
    </row>
    <row r="53" spans="1:16" ht="13">
      <c r="A53" s="80"/>
      <c r="B53" s="80" t="s">
        <v>215</v>
      </c>
      <c r="C53" s="80"/>
      <c r="D53" s="79" t="s">
        <v>282</v>
      </c>
      <c r="E53" s="80" t="s">
        <v>23</v>
      </c>
      <c r="F53" s="80"/>
      <c r="G53" s="79"/>
      <c r="H53" s="80" t="s">
        <v>92</v>
      </c>
      <c r="I53" s="80"/>
      <c r="J53" s="79"/>
      <c r="K53" s="80" t="s">
        <v>115</v>
      </c>
      <c r="L53" s="80"/>
      <c r="M53" s="80"/>
      <c r="N53" s="80"/>
      <c r="O53" s="80"/>
      <c r="P53" s="80"/>
    </row>
    <row r="54" spans="1:16" ht="13">
      <c r="A54" s="80"/>
      <c r="B54" s="80" t="s">
        <v>241</v>
      </c>
      <c r="C54" s="80"/>
      <c r="D54" s="79"/>
      <c r="E54" s="80" t="s">
        <v>30</v>
      </c>
      <c r="F54" s="80"/>
      <c r="G54" s="79"/>
      <c r="H54" s="80" t="s">
        <v>101</v>
      </c>
      <c r="I54" s="80"/>
      <c r="J54" s="79"/>
      <c r="K54" s="80" t="s">
        <v>298</v>
      </c>
      <c r="L54" s="80"/>
      <c r="M54" s="80"/>
      <c r="N54" s="80"/>
      <c r="O54" s="80"/>
      <c r="P54" s="80"/>
    </row>
    <row r="55" spans="1:16" ht="13">
      <c r="A55" s="80"/>
      <c r="B55" s="80" t="s">
        <v>244</v>
      </c>
      <c r="C55" s="80"/>
      <c r="D55" s="79"/>
      <c r="E55" s="80" t="s">
        <v>85</v>
      </c>
      <c r="F55" s="80"/>
      <c r="G55" s="79"/>
      <c r="H55" s="80" t="s">
        <v>102</v>
      </c>
      <c r="I55" s="80"/>
      <c r="J55" s="79"/>
      <c r="K55" s="80" t="s">
        <v>299</v>
      </c>
      <c r="L55" s="80"/>
      <c r="M55" s="80"/>
      <c r="N55" s="80"/>
      <c r="O55" s="80"/>
      <c r="P55" s="80"/>
    </row>
    <row r="56" spans="1:16" ht="13">
      <c r="A56" s="79" t="s">
        <v>271</v>
      </c>
      <c r="B56" s="80" t="s">
        <v>33</v>
      </c>
      <c r="C56" s="80"/>
      <c r="D56" s="79"/>
      <c r="E56" s="80" t="s">
        <v>91</v>
      </c>
      <c r="F56" s="80"/>
      <c r="G56" s="79"/>
      <c r="H56" s="80" t="s">
        <v>130</v>
      </c>
      <c r="I56" s="80"/>
      <c r="J56" s="79"/>
      <c r="K56" s="80" t="s">
        <v>300</v>
      </c>
      <c r="L56" s="80"/>
      <c r="M56" s="80"/>
      <c r="N56" s="80"/>
      <c r="O56" s="80"/>
      <c r="P56" s="80"/>
    </row>
    <row r="57" spans="1:16" ht="13">
      <c r="A57" s="80"/>
      <c r="B57" s="80" t="s">
        <v>48</v>
      </c>
      <c r="C57" s="80"/>
      <c r="D57" s="79"/>
      <c r="E57" s="80" t="s">
        <v>132</v>
      </c>
      <c r="F57" s="80"/>
      <c r="G57" s="79"/>
      <c r="H57" s="80" t="s">
        <v>139</v>
      </c>
      <c r="I57" s="80"/>
      <c r="J57" s="79"/>
      <c r="K57" s="80" t="s">
        <v>301</v>
      </c>
      <c r="L57" s="80"/>
      <c r="M57" s="80"/>
      <c r="N57" s="80"/>
      <c r="O57" s="80"/>
      <c r="P57" s="80"/>
    </row>
    <row r="58" spans="1:16" ht="13">
      <c r="A58" s="80"/>
      <c r="B58" s="80" t="s">
        <v>95</v>
      </c>
      <c r="C58" s="80"/>
      <c r="D58" s="79"/>
      <c r="E58" s="80" t="s">
        <v>134</v>
      </c>
      <c r="F58" s="80"/>
      <c r="G58" s="79"/>
      <c r="H58" s="80" t="s">
        <v>143</v>
      </c>
      <c r="I58" s="80"/>
      <c r="J58" s="79"/>
      <c r="K58" s="80" t="s">
        <v>128</v>
      </c>
      <c r="L58" s="80"/>
      <c r="M58" s="80"/>
      <c r="N58" s="80"/>
      <c r="O58" s="80"/>
      <c r="P58" s="80"/>
    </row>
    <row r="59" spans="1:16" ht="13">
      <c r="A59" s="80"/>
      <c r="B59" s="80" t="s">
        <v>192</v>
      </c>
      <c r="C59" s="80"/>
      <c r="D59" s="79"/>
      <c r="E59" s="80" t="s">
        <v>148</v>
      </c>
      <c r="F59" s="80"/>
      <c r="G59" s="79"/>
      <c r="H59" s="80" t="s">
        <v>162</v>
      </c>
      <c r="I59" s="80"/>
      <c r="J59" s="79"/>
      <c r="K59" s="84" t="s">
        <v>131</v>
      </c>
      <c r="L59" s="80"/>
      <c r="M59" s="80"/>
      <c r="N59" s="80"/>
      <c r="O59" s="80"/>
      <c r="P59" s="80"/>
    </row>
    <row r="60" spans="1:16" ht="13">
      <c r="A60" s="80"/>
      <c r="B60" s="80" t="s">
        <v>239</v>
      </c>
      <c r="C60" s="80"/>
      <c r="D60" s="79"/>
      <c r="E60" s="80" t="s">
        <v>158</v>
      </c>
      <c r="F60" s="80"/>
      <c r="G60" s="79"/>
      <c r="H60" s="80" t="s">
        <v>163</v>
      </c>
      <c r="I60" s="80"/>
      <c r="J60" s="79"/>
      <c r="K60" s="84" t="s">
        <v>302</v>
      </c>
      <c r="L60" s="80"/>
      <c r="M60" s="80"/>
      <c r="N60" s="80"/>
      <c r="O60" s="80"/>
      <c r="P60" s="80"/>
    </row>
    <row r="61" spans="1:16" ht="13">
      <c r="A61" s="80"/>
      <c r="B61" s="80"/>
      <c r="C61" s="80"/>
      <c r="D61" s="79"/>
      <c r="E61" s="80" t="s">
        <v>219</v>
      </c>
      <c r="F61" s="80"/>
      <c r="G61" s="79"/>
      <c r="H61" s="80" t="s">
        <v>188</v>
      </c>
      <c r="I61" s="80"/>
      <c r="J61" s="79"/>
      <c r="K61" s="84" t="s">
        <v>168</v>
      </c>
      <c r="L61" s="80"/>
      <c r="M61" s="79"/>
      <c r="N61" s="80"/>
      <c r="O61" s="80"/>
      <c r="P61" s="80"/>
    </row>
    <row r="62" spans="1:16" ht="13">
      <c r="A62" s="80"/>
      <c r="B62" s="80"/>
      <c r="C62" s="80"/>
      <c r="D62" s="79"/>
      <c r="E62" s="80"/>
      <c r="F62" s="80"/>
      <c r="G62" s="79"/>
      <c r="H62" s="80" t="s">
        <v>199</v>
      </c>
      <c r="I62" s="80"/>
      <c r="J62" s="79"/>
      <c r="K62" s="84" t="s">
        <v>180</v>
      </c>
      <c r="L62" s="80"/>
      <c r="M62" s="79"/>
      <c r="N62" s="80"/>
      <c r="O62" s="80"/>
      <c r="P62" s="80"/>
    </row>
    <row r="63" spans="1:16" ht="13">
      <c r="A63" s="79"/>
      <c r="B63" s="80"/>
      <c r="C63" s="80"/>
      <c r="D63" s="80"/>
      <c r="E63" s="80"/>
      <c r="F63" s="80"/>
      <c r="G63" s="79"/>
      <c r="H63" s="80" t="s">
        <v>202</v>
      </c>
      <c r="I63" s="80"/>
      <c r="J63" s="79"/>
      <c r="K63" s="84" t="s">
        <v>303</v>
      </c>
      <c r="L63" s="80"/>
      <c r="M63" s="79"/>
      <c r="N63" s="80"/>
      <c r="O63" s="80"/>
      <c r="P63" s="80"/>
    </row>
    <row r="64" spans="1:16" ht="13">
      <c r="A64" s="79"/>
      <c r="B64" s="80"/>
      <c r="C64" s="80"/>
      <c r="D64" s="80"/>
      <c r="E64" s="80"/>
      <c r="F64" s="80"/>
      <c r="G64" s="79"/>
      <c r="H64" s="80" t="s">
        <v>225</v>
      </c>
      <c r="I64" s="80"/>
      <c r="J64" s="79"/>
      <c r="K64" s="84" t="s">
        <v>304</v>
      </c>
      <c r="L64" s="80"/>
      <c r="M64" s="79"/>
      <c r="N64" s="80"/>
      <c r="O64" s="80"/>
      <c r="P64" s="80"/>
    </row>
    <row r="65" spans="1:16" ht="13">
      <c r="A65" s="79"/>
      <c r="B65" s="80"/>
      <c r="C65" s="80"/>
      <c r="D65" s="80"/>
      <c r="E65" s="80"/>
      <c r="F65" s="80"/>
      <c r="G65" s="79"/>
      <c r="H65" s="80"/>
      <c r="I65" s="80"/>
      <c r="J65" s="79"/>
      <c r="K65" s="84" t="s">
        <v>229</v>
      </c>
      <c r="L65" s="80"/>
      <c r="M65" s="79"/>
      <c r="N65" s="80"/>
      <c r="O65" s="80"/>
      <c r="P65" s="80"/>
    </row>
    <row r="66" spans="1:16" ht="13">
      <c r="A66" s="79"/>
      <c r="B66" s="80"/>
      <c r="C66" s="80"/>
      <c r="D66" s="80"/>
      <c r="E66" s="80"/>
      <c r="F66" s="80"/>
      <c r="G66" s="79"/>
      <c r="H66" s="80"/>
      <c r="I66" s="80"/>
      <c r="J66" s="79"/>
      <c r="K66" s="84" t="s">
        <v>236</v>
      </c>
      <c r="L66" s="80"/>
      <c r="M66" s="79"/>
      <c r="N66" s="80"/>
      <c r="O66" s="80"/>
      <c r="P66" s="79"/>
    </row>
    <row r="67" spans="1:16" ht="13">
      <c r="A67" s="79"/>
      <c r="B67" s="80"/>
      <c r="C67" s="80"/>
      <c r="D67" s="80"/>
      <c r="E67" s="80"/>
      <c r="F67" s="80"/>
      <c r="G67" s="79"/>
      <c r="H67" s="80"/>
      <c r="I67" s="80"/>
      <c r="J67" s="79"/>
      <c r="K67" s="80"/>
      <c r="L67" s="80"/>
      <c r="M67" s="79"/>
      <c r="N67" s="80"/>
      <c r="O67" s="80"/>
      <c r="P67" s="80"/>
    </row>
    <row r="68" spans="1:16" ht="13">
      <c r="A68" s="79"/>
      <c r="B68" s="80"/>
      <c r="C68" s="80"/>
      <c r="D68" s="80"/>
      <c r="E68" s="80"/>
      <c r="F68" s="80"/>
      <c r="G68" s="79"/>
      <c r="H68" s="80"/>
      <c r="I68" s="80"/>
      <c r="J68" s="85" t="s">
        <v>305</v>
      </c>
      <c r="K68" s="80"/>
      <c r="L68" s="80"/>
      <c r="M68" s="79"/>
      <c r="N68" s="80"/>
      <c r="O68" s="80"/>
      <c r="P68" s="80"/>
    </row>
  </sheetData>
  <sheetProtection sheet="1" selectLockedCells="1"/>
  <pageMargins left="0.7" right="0.7" top="0.78740157499999996" bottom="0.78740157499999996" header="0.3" footer="0.3"/>
  <pageSetup paperSize="9" scale="4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
    <pageSetUpPr fitToPage="1"/>
  </sheetPr>
  <dimension ref="A1:G21"/>
  <sheetViews>
    <sheetView showGridLines="0" zoomScaleNormal="100" workbookViewId="0">
      <selection activeCell="D8" sqref="D8"/>
    </sheetView>
  </sheetViews>
  <sheetFormatPr defaultColWidth="11.44140625" defaultRowHeight="10"/>
  <cols>
    <col min="1" max="1" width="4.77734375" customWidth="1"/>
    <col min="2" max="2" width="44.44140625" customWidth="1"/>
    <col min="3" max="3" width="29.44140625" customWidth="1"/>
    <col min="4" max="4" width="35.6640625" customWidth="1"/>
    <col min="5" max="7" width="8.33203125" customWidth="1"/>
  </cols>
  <sheetData>
    <row r="1" spans="1:7">
      <c r="A1" s="120"/>
      <c r="B1" s="120"/>
      <c r="C1" s="120"/>
      <c r="D1" s="120"/>
      <c r="E1" s="120"/>
      <c r="F1" s="120"/>
      <c r="G1" s="120"/>
    </row>
    <row r="2" spans="1:7" ht="72" customHeight="1">
      <c r="A2" s="120"/>
      <c r="B2" s="323" t="s">
        <v>338</v>
      </c>
      <c r="C2" s="324"/>
      <c r="D2" s="324"/>
      <c r="E2" s="324"/>
      <c r="F2" s="324"/>
      <c r="G2" s="324"/>
    </row>
    <row r="3" spans="1:7" ht="16.5" customHeight="1">
      <c r="A3" s="120"/>
      <c r="B3" s="120"/>
      <c r="C3" s="120"/>
      <c r="D3" s="120"/>
      <c r="E3" s="120"/>
      <c r="F3" s="120"/>
      <c r="G3" s="120"/>
    </row>
    <row r="4" spans="1:7" ht="21.25" customHeight="1">
      <c r="A4" s="120"/>
      <c r="B4" s="325" t="s">
        <v>339</v>
      </c>
      <c r="C4" s="325"/>
      <c r="D4" s="121"/>
      <c r="E4" s="121"/>
      <c r="F4" s="121"/>
      <c r="G4" s="121"/>
    </row>
    <row r="5" spans="1:7" ht="55.15" customHeight="1">
      <c r="A5" s="120"/>
      <c r="B5" s="322" t="s">
        <v>432</v>
      </c>
      <c r="C5" s="322"/>
      <c r="D5" s="322"/>
      <c r="E5" s="121"/>
      <c r="F5" s="121"/>
      <c r="G5" s="121"/>
    </row>
    <row r="6" spans="1:7" ht="16.5" customHeight="1">
      <c r="A6" s="120"/>
      <c r="B6" s="122"/>
      <c r="C6" s="121"/>
      <c r="D6" s="121"/>
      <c r="E6" s="121"/>
      <c r="F6" s="121"/>
      <c r="G6" s="121"/>
    </row>
    <row r="7" spans="1:7" ht="35.5" customHeight="1">
      <c r="A7" s="120"/>
      <c r="B7" s="322" t="s">
        <v>340</v>
      </c>
      <c r="C7" s="322"/>
      <c r="D7" s="322"/>
      <c r="E7" s="121"/>
      <c r="F7" s="121"/>
      <c r="G7" s="121"/>
    </row>
    <row r="8" spans="1:7" ht="16.5" customHeight="1">
      <c r="B8" s="120"/>
      <c r="C8" s="120"/>
      <c r="D8" s="120"/>
      <c r="E8" s="121"/>
      <c r="F8" s="121"/>
      <c r="G8" s="121"/>
    </row>
    <row r="9" spans="1:7" ht="20">
      <c r="B9" s="123" t="s">
        <v>341</v>
      </c>
      <c r="C9" s="124" t="s">
        <v>342</v>
      </c>
      <c r="D9" s="125"/>
      <c r="E9" s="121"/>
      <c r="F9" s="121"/>
      <c r="G9" s="121"/>
    </row>
    <row r="10" spans="1:7" ht="15" customHeight="1">
      <c r="B10" s="126" t="s">
        <v>343</v>
      </c>
      <c r="C10" s="127" t="s">
        <v>344</v>
      </c>
      <c r="D10" s="128"/>
      <c r="E10" s="121"/>
      <c r="F10" s="121"/>
      <c r="G10" s="121"/>
    </row>
    <row r="11" spans="1:7" ht="15" customHeight="1">
      <c r="B11" s="126" t="s">
        <v>345</v>
      </c>
      <c r="C11" s="127" t="s">
        <v>346</v>
      </c>
      <c r="D11" s="128"/>
      <c r="E11" s="121"/>
      <c r="F11" s="121"/>
      <c r="G11" s="121"/>
    </row>
    <row r="12" spans="1:7" ht="15" customHeight="1">
      <c r="B12" s="126" t="s">
        <v>347</v>
      </c>
      <c r="C12" s="127" t="s">
        <v>348</v>
      </c>
      <c r="D12" s="128"/>
      <c r="E12" s="121"/>
      <c r="F12" s="121"/>
      <c r="G12" s="121"/>
    </row>
    <row r="13" spans="1:7" ht="15" customHeight="1">
      <c r="B13" s="126" t="s">
        <v>349</v>
      </c>
      <c r="C13" s="127" t="s">
        <v>350</v>
      </c>
      <c r="D13" s="128"/>
      <c r="E13" s="121"/>
      <c r="F13" s="121"/>
      <c r="G13" s="121"/>
    </row>
    <row r="14" spans="1:7" ht="16.5" customHeight="1">
      <c r="B14" s="122"/>
      <c r="C14" s="121"/>
      <c r="D14" s="121"/>
      <c r="E14" s="121"/>
      <c r="F14" s="121"/>
      <c r="G14" s="121"/>
    </row>
    <row r="15" spans="1:7" ht="25.5" customHeight="1">
      <c r="B15" s="325" t="s">
        <v>351</v>
      </c>
      <c r="C15" s="325"/>
      <c r="D15" s="121"/>
      <c r="E15" s="121"/>
      <c r="F15" s="121"/>
      <c r="G15" s="121"/>
    </row>
    <row r="16" spans="1:7" ht="81.75" customHeight="1">
      <c r="B16" s="292" t="s">
        <v>352</v>
      </c>
      <c r="C16" s="292"/>
      <c r="D16" s="292"/>
      <c r="E16" s="292"/>
      <c r="F16" s="292"/>
      <c r="G16" s="292"/>
    </row>
    <row r="17" spans="1:4" ht="20">
      <c r="A17" s="129"/>
      <c r="B17" s="124" t="s">
        <v>353</v>
      </c>
      <c r="C17" s="123" t="s">
        <v>354</v>
      </c>
      <c r="D17" s="123" t="s">
        <v>355</v>
      </c>
    </row>
    <row r="18" spans="1:4" ht="15" customHeight="1">
      <c r="A18" s="129"/>
      <c r="B18" s="126" t="s">
        <v>356</v>
      </c>
      <c r="C18" s="127" t="s">
        <v>357</v>
      </c>
      <c r="D18" s="127" t="s">
        <v>4</v>
      </c>
    </row>
    <row r="19" spans="1:4" ht="15" customHeight="1">
      <c r="A19" s="129"/>
      <c r="B19" s="130" t="s">
        <v>358</v>
      </c>
      <c r="C19" s="127" t="s">
        <v>359</v>
      </c>
      <c r="D19" s="127" t="s">
        <v>5</v>
      </c>
    </row>
    <row r="20" spans="1:4" ht="15" customHeight="1">
      <c r="A20" s="129"/>
      <c r="B20" s="130" t="s">
        <v>360</v>
      </c>
      <c r="C20" s="127" t="s">
        <v>350</v>
      </c>
      <c r="D20" s="127" t="s">
        <v>6</v>
      </c>
    </row>
    <row r="21" spans="1:4" ht="14.5">
      <c r="A21" s="129"/>
    </row>
  </sheetData>
  <sheetProtection sheet="1" selectLockedCells="1"/>
  <mergeCells count="6">
    <mergeCell ref="B16:G16"/>
    <mergeCell ref="B7:D7"/>
    <mergeCell ref="B2:G2"/>
    <mergeCell ref="B4:C4"/>
    <mergeCell ref="B5:D5"/>
    <mergeCell ref="B15:C15"/>
  </mergeCells>
  <phoneticPr fontId="0" type="noConversion"/>
  <pageMargins left="0.78740157480314965" right="0.78740157480314965" top="0.78740157480314965" bottom="0.78740157480314965" header="0.51181102362204722" footer="0.51181102362204722"/>
  <pageSetup paperSize="9" scale="99" orientation="landscape"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3"/>
  <dimension ref="A1:H271"/>
  <sheetViews>
    <sheetView topLeftCell="B1" workbookViewId="0">
      <selection activeCell="F4" sqref="F4"/>
    </sheetView>
  </sheetViews>
  <sheetFormatPr defaultColWidth="12" defaultRowHeight="12.5"/>
  <cols>
    <col min="1" max="1" width="34.44140625" style="17" customWidth="1"/>
    <col min="2" max="2" width="60" style="17" customWidth="1"/>
    <col min="3" max="3" width="61.44140625" style="17" bestFit="1" customWidth="1"/>
    <col min="4" max="4" width="13.77734375" style="17" bestFit="1" customWidth="1"/>
    <col min="5" max="5" width="18.33203125" style="17" bestFit="1" customWidth="1"/>
    <col min="6" max="6" width="23.44140625" style="17" bestFit="1" customWidth="1"/>
    <col min="7" max="7" width="31.6640625" style="17" customWidth="1"/>
    <col min="8" max="16384" width="12" style="17"/>
  </cols>
  <sheetData>
    <row r="1" spans="1:8" s="16" customFormat="1" ht="13">
      <c r="A1" s="16" t="s">
        <v>7</v>
      </c>
      <c r="B1" s="16" t="s">
        <v>8</v>
      </c>
      <c r="C1" s="16" t="s">
        <v>252</v>
      </c>
      <c r="D1" s="16" t="s">
        <v>253</v>
      </c>
      <c r="E1" s="16" t="s">
        <v>9</v>
      </c>
      <c r="F1" s="16" t="s">
        <v>251</v>
      </c>
      <c r="G1" s="16" t="s">
        <v>309</v>
      </c>
    </row>
    <row r="2" spans="1:8">
      <c r="B2" s="18" t="s">
        <v>259</v>
      </c>
      <c r="C2" s="17" t="s">
        <v>313</v>
      </c>
      <c r="D2" s="17">
        <v>0</v>
      </c>
      <c r="E2" s="86" t="s">
        <v>310</v>
      </c>
      <c r="F2" s="86" t="s">
        <v>433</v>
      </c>
      <c r="G2" s="17">
        <f>'CandidateTenderer 1-5'!$K$45</f>
        <v>0</v>
      </c>
      <c r="H2" s="17">
        <v>1</v>
      </c>
    </row>
    <row r="3" spans="1:8">
      <c r="B3" s="18" t="s">
        <v>260</v>
      </c>
      <c r="C3" s="17" t="s">
        <v>314</v>
      </c>
      <c r="D3" s="18">
        <v>1</v>
      </c>
      <c r="E3" s="86" t="s">
        <v>311</v>
      </c>
      <c r="F3" s="86" t="s">
        <v>434</v>
      </c>
      <c r="G3" s="17">
        <f>'CandidateTenderer 1-5'!$M$45</f>
        <v>0</v>
      </c>
      <c r="H3" s="17">
        <v>2</v>
      </c>
    </row>
    <row r="4" spans="1:8">
      <c r="B4" s="18" t="s">
        <v>261</v>
      </c>
      <c r="C4" s="17" t="s">
        <v>315</v>
      </c>
      <c r="D4" s="18">
        <v>2</v>
      </c>
      <c r="E4" s="86" t="s">
        <v>312</v>
      </c>
      <c r="F4" s="90" t="s">
        <v>308</v>
      </c>
      <c r="G4" s="18">
        <f>'CandidateTenderer 1-5'!$O$45</f>
        <v>0</v>
      </c>
      <c r="H4" s="17">
        <v>3</v>
      </c>
    </row>
    <row r="5" spans="1:8">
      <c r="B5" s="18" t="s">
        <v>262</v>
      </c>
      <c r="C5" s="17" t="s">
        <v>316</v>
      </c>
      <c r="D5" s="18">
        <v>3</v>
      </c>
      <c r="G5" s="18">
        <f>'CandidateTenderer 1-5'!$Q$45</f>
        <v>0</v>
      </c>
      <c r="H5" s="17">
        <v>4</v>
      </c>
    </row>
    <row r="6" spans="1:8">
      <c r="B6" s="18" t="s">
        <v>263</v>
      </c>
      <c r="C6" s="17" t="s">
        <v>317</v>
      </c>
      <c r="D6" s="18">
        <v>4</v>
      </c>
      <c r="G6" s="18">
        <f>'CandidateTenderer 1-5'!$S$45</f>
        <v>0</v>
      </c>
      <c r="H6" s="17">
        <v>5</v>
      </c>
    </row>
    <row r="7" spans="1:8">
      <c r="B7" s="18" t="s">
        <v>264</v>
      </c>
      <c r="C7" s="17" t="s">
        <v>318</v>
      </c>
      <c r="D7" s="18">
        <v>5</v>
      </c>
      <c r="G7" s="18">
        <f>'CandidateTenderer 6-10'!$K$45</f>
        <v>0</v>
      </c>
      <c r="H7" s="17">
        <v>6</v>
      </c>
    </row>
    <row r="8" spans="1:8">
      <c r="B8" s="18" t="s">
        <v>265</v>
      </c>
      <c r="C8" s="17" t="s">
        <v>319</v>
      </c>
      <c r="D8" s="18">
        <v>6</v>
      </c>
      <c r="G8" s="18">
        <f>'CandidateTenderer 6-10'!$M$45</f>
        <v>0</v>
      </c>
      <c r="H8" s="17">
        <v>7</v>
      </c>
    </row>
    <row r="9" spans="1:8">
      <c r="B9" s="18" t="s">
        <v>266</v>
      </c>
      <c r="C9" s="17" t="s">
        <v>320</v>
      </c>
      <c r="D9" s="18">
        <v>7</v>
      </c>
      <c r="G9" s="18">
        <f>'CandidateTenderer 6-10'!$O$45</f>
        <v>0</v>
      </c>
      <c r="H9" s="17">
        <v>8</v>
      </c>
    </row>
    <row r="10" spans="1:8">
      <c r="B10" s="18" t="s">
        <v>267</v>
      </c>
      <c r="C10" s="17" t="s">
        <v>321</v>
      </c>
      <c r="D10" s="18">
        <v>8</v>
      </c>
      <c r="G10" s="18">
        <f>'CandidateTenderer 6-10'!$Q$45</f>
        <v>0</v>
      </c>
      <c r="H10" s="17">
        <v>9</v>
      </c>
    </row>
    <row r="11" spans="1:8">
      <c r="B11" s="18" t="s">
        <v>268</v>
      </c>
      <c r="C11" s="17" t="s">
        <v>322</v>
      </c>
      <c r="D11" s="18">
        <v>9</v>
      </c>
      <c r="G11" s="18">
        <f>'CandidateTenderer 6-10'!$S$45</f>
        <v>0</v>
      </c>
      <c r="H11" s="17">
        <v>10</v>
      </c>
    </row>
    <row r="12" spans="1:8">
      <c r="B12" s="18" t="s">
        <v>269</v>
      </c>
      <c r="C12" s="17" t="s">
        <v>323</v>
      </c>
      <c r="D12" s="18">
        <v>10</v>
      </c>
      <c r="G12" s="18">
        <f>'CandidateTenderer 11-15'!$K$45</f>
        <v>0</v>
      </c>
      <c r="H12" s="17">
        <v>11</v>
      </c>
    </row>
    <row r="13" spans="1:8">
      <c r="B13" s="18" t="s">
        <v>270</v>
      </c>
      <c r="C13" s="17" t="s">
        <v>324</v>
      </c>
      <c r="D13" s="18"/>
      <c r="G13" s="18">
        <f>'CandidateTenderer 11-15'!$M$45</f>
        <v>0</v>
      </c>
      <c r="H13" s="17">
        <v>12</v>
      </c>
    </row>
    <row r="14" spans="1:8">
      <c r="B14" s="18" t="s">
        <v>271</v>
      </c>
      <c r="C14" s="17" t="s">
        <v>325</v>
      </c>
      <c r="G14" s="18">
        <f>'CandidateTenderer 11-15'!$O$45</f>
        <v>0</v>
      </c>
      <c r="H14" s="17">
        <v>13</v>
      </c>
    </row>
    <row r="15" spans="1:8">
      <c r="B15" s="18" t="s">
        <v>272</v>
      </c>
      <c r="C15" s="17" t="s">
        <v>326</v>
      </c>
      <c r="G15" s="18">
        <f>'CandidateTenderer 11-15'!$Q$45</f>
        <v>0</v>
      </c>
      <c r="H15" s="17">
        <v>14</v>
      </c>
    </row>
    <row r="16" spans="1:8">
      <c r="B16" s="18" t="s">
        <v>273</v>
      </c>
      <c r="C16" s="17" t="s">
        <v>327</v>
      </c>
      <c r="G16" s="18">
        <f>'CandidateTenderer 11-15'!$S$45</f>
        <v>0</v>
      </c>
      <c r="H16" s="17">
        <v>15</v>
      </c>
    </row>
    <row r="17" spans="1:8">
      <c r="B17" s="18" t="s">
        <v>274</v>
      </c>
      <c r="C17" s="17" t="s">
        <v>328</v>
      </c>
      <c r="G17" s="18">
        <f>'CandidateTenderer 16-20'!$K$45</f>
        <v>0</v>
      </c>
      <c r="H17" s="17">
        <v>16</v>
      </c>
    </row>
    <row r="18" spans="1:8">
      <c r="B18" s="18" t="s">
        <v>275</v>
      </c>
      <c r="C18" s="17" t="s">
        <v>329</v>
      </c>
      <c r="G18" s="18">
        <f>'CandidateTenderer 16-20'!$M$45</f>
        <v>0</v>
      </c>
      <c r="H18" s="17">
        <v>17</v>
      </c>
    </row>
    <row r="19" spans="1:8">
      <c r="B19" s="18" t="s">
        <v>276</v>
      </c>
      <c r="C19" s="17" t="s">
        <v>330</v>
      </c>
      <c r="G19" s="18">
        <f>'CandidateTenderer 16-20'!$O$45</f>
        <v>0</v>
      </c>
      <c r="H19" s="17">
        <v>18</v>
      </c>
    </row>
    <row r="20" spans="1:8">
      <c r="B20" s="18" t="s">
        <v>277</v>
      </c>
      <c r="C20" s="17" t="s">
        <v>331</v>
      </c>
      <c r="G20" s="18">
        <f>'CandidateTenderer 16-20'!$Q$45</f>
        <v>0</v>
      </c>
      <c r="H20" s="17">
        <v>19</v>
      </c>
    </row>
    <row r="21" spans="1:8">
      <c r="B21" s="18" t="s">
        <v>278</v>
      </c>
      <c r="C21" s="17" t="s">
        <v>332</v>
      </c>
      <c r="G21" s="18">
        <f>'CandidateTenderer 16-20'!$S$45</f>
        <v>0</v>
      </c>
      <c r="H21" s="17">
        <v>20</v>
      </c>
    </row>
    <row r="22" spans="1:8">
      <c r="B22" s="18" t="s">
        <v>279</v>
      </c>
      <c r="C22" s="17" t="s">
        <v>333</v>
      </c>
      <c r="G22" s="18"/>
    </row>
    <row r="23" spans="1:8">
      <c r="B23" s="18" t="s">
        <v>280</v>
      </c>
      <c r="C23" s="17" t="s">
        <v>334</v>
      </c>
    </row>
    <row r="24" spans="1:8">
      <c r="B24" s="18" t="s">
        <v>281</v>
      </c>
      <c r="C24" s="17" t="s">
        <v>335</v>
      </c>
    </row>
    <row r="25" spans="1:8">
      <c r="B25" s="18" t="s">
        <v>282</v>
      </c>
      <c r="C25" s="17" t="s">
        <v>336</v>
      </c>
    </row>
    <row r="26" spans="1:8">
      <c r="B26" s="18" t="s">
        <v>283</v>
      </c>
      <c r="C26" s="17" t="s">
        <v>337</v>
      </c>
    </row>
    <row r="27" spans="1:8">
      <c r="B27" s="20" t="str">
        <f t="shared" ref="B27:B90" si="0" xml:space="preserve"> "" &amp; A28</f>
        <v>Afghanistan</v>
      </c>
      <c r="C27" s="19" t="str">
        <f t="shared" ref="C27:C90" si="1" xml:space="preserve"> "in " &amp; A28 &amp; ""</f>
        <v>in Afghanistan</v>
      </c>
    </row>
    <row r="28" spans="1:8">
      <c r="A28" s="19" t="s">
        <v>10</v>
      </c>
      <c r="B28" s="20" t="str">
        <f t="shared" si="0"/>
        <v>Åland Islands</v>
      </c>
      <c r="C28" s="19" t="str">
        <f t="shared" si="1"/>
        <v>in Åland Islands</v>
      </c>
    </row>
    <row r="29" spans="1:8">
      <c r="A29" s="19" t="s">
        <v>11</v>
      </c>
      <c r="B29" s="20" t="str">
        <f t="shared" si="0"/>
        <v>Albania</v>
      </c>
      <c r="C29" s="19" t="str">
        <f t="shared" si="1"/>
        <v>in Albania</v>
      </c>
    </row>
    <row r="30" spans="1:8">
      <c r="A30" s="19" t="s">
        <v>12</v>
      </c>
      <c r="B30" s="20" t="str">
        <f t="shared" si="0"/>
        <v>Algeria</v>
      </c>
      <c r="C30" s="19" t="str">
        <f t="shared" si="1"/>
        <v>in Algeria</v>
      </c>
    </row>
    <row r="31" spans="1:8">
      <c r="A31" s="19" t="s">
        <v>13</v>
      </c>
      <c r="B31" s="20" t="str">
        <f t="shared" si="0"/>
        <v>American Samoa</v>
      </c>
      <c r="C31" s="19" t="str">
        <f t="shared" si="1"/>
        <v>in American Samoa</v>
      </c>
    </row>
    <row r="32" spans="1:8">
      <c r="A32" s="19" t="s">
        <v>14</v>
      </c>
      <c r="B32" s="20" t="str">
        <f t="shared" si="0"/>
        <v>Andorra</v>
      </c>
      <c r="C32" s="19" t="str">
        <f t="shared" si="1"/>
        <v>in Andorra</v>
      </c>
    </row>
    <row r="33" spans="1:3">
      <c r="A33" s="19" t="s">
        <v>15</v>
      </c>
      <c r="B33" s="20" t="str">
        <f t="shared" si="0"/>
        <v>Angola</v>
      </c>
      <c r="C33" s="19" t="str">
        <f t="shared" si="1"/>
        <v>in Angola</v>
      </c>
    </row>
    <row r="34" spans="1:3">
      <c r="A34" s="19" t="s">
        <v>16</v>
      </c>
      <c r="B34" s="20" t="str">
        <f t="shared" si="0"/>
        <v>Anguilla</v>
      </c>
      <c r="C34" s="19" t="str">
        <f t="shared" si="1"/>
        <v>in Anguilla</v>
      </c>
    </row>
    <row r="35" spans="1:3">
      <c r="A35" s="19" t="s">
        <v>17</v>
      </c>
      <c r="B35" s="20" t="str">
        <f t="shared" si="0"/>
        <v>Antigua and Barbuda</v>
      </c>
      <c r="C35" s="19" t="str">
        <f t="shared" si="1"/>
        <v>in Antigua and Barbuda</v>
      </c>
    </row>
    <row r="36" spans="1:3">
      <c r="A36" s="19" t="s">
        <v>18</v>
      </c>
      <c r="B36" s="20" t="str">
        <f t="shared" si="0"/>
        <v>Argentina</v>
      </c>
      <c r="C36" s="19" t="str">
        <f t="shared" si="1"/>
        <v>in Argentina</v>
      </c>
    </row>
    <row r="37" spans="1:3">
      <c r="A37" s="19" t="s">
        <v>19</v>
      </c>
      <c r="B37" s="20" t="str">
        <f t="shared" si="0"/>
        <v>Armenia</v>
      </c>
      <c r="C37" s="19" t="str">
        <f t="shared" si="1"/>
        <v>in Armenia</v>
      </c>
    </row>
    <row r="38" spans="1:3">
      <c r="A38" s="19" t="s">
        <v>20</v>
      </c>
      <c r="B38" s="20" t="str">
        <f t="shared" si="0"/>
        <v>Aruba</v>
      </c>
      <c r="C38" s="19" t="str">
        <f t="shared" si="1"/>
        <v>in Aruba</v>
      </c>
    </row>
    <row r="39" spans="1:3">
      <c r="A39" s="19" t="s">
        <v>21</v>
      </c>
      <c r="B39" s="20" t="str">
        <f t="shared" si="0"/>
        <v>Australia</v>
      </c>
      <c r="C39" s="19" t="str">
        <f t="shared" si="1"/>
        <v>in Australia</v>
      </c>
    </row>
    <row r="40" spans="1:3">
      <c r="A40" s="19" t="s">
        <v>22</v>
      </c>
      <c r="B40" s="20" t="str">
        <f t="shared" si="0"/>
        <v>Austria</v>
      </c>
      <c r="C40" s="19" t="str">
        <f t="shared" si="1"/>
        <v>in Austria</v>
      </c>
    </row>
    <row r="41" spans="1:3">
      <c r="A41" s="19" t="s">
        <v>23</v>
      </c>
      <c r="B41" s="20" t="str">
        <f t="shared" si="0"/>
        <v>Azerbaijan</v>
      </c>
      <c r="C41" s="19" t="str">
        <f t="shared" si="1"/>
        <v>in Azerbaijan</v>
      </c>
    </row>
    <row r="42" spans="1:3">
      <c r="A42" s="19" t="s">
        <v>24</v>
      </c>
      <c r="B42" s="20" t="str">
        <f t="shared" si="0"/>
        <v>Bahamas</v>
      </c>
      <c r="C42" s="19" t="str">
        <f t="shared" si="1"/>
        <v>in Bahamas</v>
      </c>
    </row>
    <row r="43" spans="1:3">
      <c r="A43" s="19" t="s">
        <v>25</v>
      </c>
      <c r="B43" s="20" t="str">
        <f t="shared" si="0"/>
        <v>Bahrain</v>
      </c>
      <c r="C43" s="19" t="str">
        <f t="shared" si="1"/>
        <v>in Bahrain</v>
      </c>
    </row>
    <row r="44" spans="1:3">
      <c r="A44" s="19" t="s">
        <v>26</v>
      </c>
      <c r="B44" s="20" t="str">
        <f t="shared" si="0"/>
        <v>Bangladesh</v>
      </c>
      <c r="C44" s="19" t="str">
        <f t="shared" si="1"/>
        <v>in Bangladesh</v>
      </c>
    </row>
    <row r="45" spans="1:3">
      <c r="A45" s="19" t="s">
        <v>27</v>
      </c>
      <c r="B45" s="20" t="str">
        <f t="shared" si="0"/>
        <v>Barbados</v>
      </c>
      <c r="C45" s="19" t="str">
        <f t="shared" si="1"/>
        <v>in Barbados</v>
      </c>
    </row>
    <row r="46" spans="1:3">
      <c r="A46" s="19" t="s">
        <v>28</v>
      </c>
      <c r="B46" s="20" t="str">
        <f t="shared" si="0"/>
        <v>Belarus</v>
      </c>
      <c r="C46" s="19" t="str">
        <f t="shared" si="1"/>
        <v>in Belarus</v>
      </c>
    </row>
    <row r="47" spans="1:3">
      <c r="A47" s="19" t="s">
        <v>29</v>
      </c>
      <c r="B47" s="20" t="str">
        <f t="shared" si="0"/>
        <v>Belgium</v>
      </c>
      <c r="C47" s="19" t="str">
        <f t="shared" si="1"/>
        <v>in Belgium</v>
      </c>
    </row>
    <row r="48" spans="1:3">
      <c r="A48" s="19" t="s">
        <v>30</v>
      </c>
      <c r="B48" s="20" t="str">
        <f t="shared" si="0"/>
        <v>Belize</v>
      </c>
      <c r="C48" s="19" t="str">
        <f t="shared" si="1"/>
        <v>in Belize</v>
      </c>
    </row>
    <row r="49" spans="1:3">
      <c r="A49" s="19" t="s">
        <v>31</v>
      </c>
      <c r="B49" s="20" t="str">
        <f t="shared" si="0"/>
        <v>Benin</v>
      </c>
      <c r="C49" s="19" t="str">
        <f t="shared" si="1"/>
        <v>in Benin</v>
      </c>
    </row>
    <row r="50" spans="1:3">
      <c r="A50" s="19" t="s">
        <v>32</v>
      </c>
      <c r="B50" s="20" t="str">
        <f t="shared" si="0"/>
        <v>Bermuda</v>
      </c>
      <c r="C50" s="19" t="str">
        <f t="shared" si="1"/>
        <v>in Bermuda</v>
      </c>
    </row>
    <row r="51" spans="1:3">
      <c r="A51" s="19" t="s">
        <v>33</v>
      </c>
      <c r="B51" s="20" t="str">
        <f t="shared" si="0"/>
        <v>Bhutan</v>
      </c>
      <c r="C51" s="19" t="str">
        <f t="shared" si="1"/>
        <v>in Bhutan</v>
      </c>
    </row>
    <row r="52" spans="1:3">
      <c r="A52" s="19" t="s">
        <v>34</v>
      </c>
      <c r="B52" s="20" t="str">
        <f t="shared" si="0"/>
        <v>Bolivia (Plurinational State of)</v>
      </c>
      <c r="C52" s="19" t="str">
        <f t="shared" si="1"/>
        <v>in Bolivia (Plurinational State of)</v>
      </c>
    </row>
    <row r="53" spans="1:3">
      <c r="A53" s="19" t="s">
        <v>35</v>
      </c>
      <c r="B53" s="20" t="str">
        <f t="shared" si="0"/>
        <v>Bonaire, Sint Eustatius and Saba</v>
      </c>
      <c r="C53" s="19" t="str">
        <f t="shared" si="1"/>
        <v>in Bonaire, Sint Eustatius and Saba</v>
      </c>
    </row>
    <row r="54" spans="1:3">
      <c r="A54" s="19" t="s">
        <v>36</v>
      </c>
      <c r="B54" s="20" t="str">
        <f t="shared" si="0"/>
        <v>Bosnia and Herzegovina</v>
      </c>
      <c r="C54" s="19" t="str">
        <f t="shared" si="1"/>
        <v>in Bosnia and Herzegovina</v>
      </c>
    </row>
    <row r="55" spans="1:3">
      <c r="A55" s="19" t="s">
        <v>37</v>
      </c>
      <c r="B55" s="20" t="str">
        <f t="shared" si="0"/>
        <v>Botswana</v>
      </c>
      <c r="C55" s="19" t="str">
        <f t="shared" si="1"/>
        <v>in Botswana</v>
      </c>
    </row>
    <row r="56" spans="1:3">
      <c r="A56" s="19" t="s">
        <v>38</v>
      </c>
      <c r="B56" s="20" t="str">
        <f t="shared" si="0"/>
        <v>Brazil</v>
      </c>
      <c r="C56" s="19" t="str">
        <f t="shared" si="1"/>
        <v>in Brazil</v>
      </c>
    </row>
    <row r="57" spans="1:3">
      <c r="A57" s="19" t="s">
        <v>39</v>
      </c>
      <c r="B57" s="20" t="str">
        <f t="shared" si="0"/>
        <v>British Virgin Islands</v>
      </c>
      <c r="C57" s="19" t="str">
        <f t="shared" si="1"/>
        <v>in British Virgin Islands</v>
      </c>
    </row>
    <row r="58" spans="1:3">
      <c r="A58" s="19" t="s">
        <v>40</v>
      </c>
      <c r="B58" s="20" t="str">
        <f t="shared" si="0"/>
        <v>Brunei Darussalam</v>
      </c>
      <c r="C58" s="19" t="str">
        <f t="shared" si="1"/>
        <v>in Brunei Darussalam</v>
      </c>
    </row>
    <row r="59" spans="1:3">
      <c r="A59" s="19" t="s">
        <v>41</v>
      </c>
      <c r="B59" s="20" t="str">
        <f t="shared" si="0"/>
        <v>Bulgaria</v>
      </c>
      <c r="C59" s="19" t="str">
        <f t="shared" si="1"/>
        <v>in Bulgaria</v>
      </c>
    </row>
    <row r="60" spans="1:3">
      <c r="A60" s="19" t="s">
        <v>42</v>
      </c>
      <c r="B60" s="20" t="str">
        <f t="shared" si="0"/>
        <v>Burkina Faso</v>
      </c>
      <c r="C60" s="19" t="str">
        <f t="shared" si="1"/>
        <v>in Burkina Faso</v>
      </c>
    </row>
    <row r="61" spans="1:3">
      <c r="A61" s="19" t="s">
        <v>43</v>
      </c>
      <c r="B61" s="20" t="str">
        <f t="shared" si="0"/>
        <v>Burundi</v>
      </c>
      <c r="C61" s="19" t="str">
        <f t="shared" si="1"/>
        <v>in Burundi</v>
      </c>
    </row>
    <row r="62" spans="1:3">
      <c r="A62" s="19" t="s">
        <v>44</v>
      </c>
      <c r="B62" s="20" t="str">
        <f t="shared" si="0"/>
        <v>Cabo Verde</v>
      </c>
      <c r="C62" s="19" t="str">
        <f t="shared" si="1"/>
        <v>in Cabo Verde</v>
      </c>
    </row>
    <row r="63" spans="1:3">
      <c r="A63" s="19" t="s">
        <v>45</v>
      </c>
      <c r="B63" s="20" t="str">
        <f t="shared" si="0"/>
        <v>Cambodia</v>
      </c>
      <c r="C63" s="19" t="str">
        <f t="shared" si="1"/>
        <v>in Cambodia</v>
      </c>
    </row>
    <row r="64" spans="1:3">
      <c r="A64" s="19" t="s">
        <v>46</v>
      </c>
      <c r="B64" s="20" t="str">
        <f t="shared" si="0"/>
        <v>Cameroon</v>
      </c>
      <c r="C64" s="19" t="str">
        <f t="shared" si="1"/>
        <v>in Cameroon</v>
      </c>
    </row>
    <row r="65" spans="1:3">
      <c r="A65" s="19" t="s">
        <v>47</v>
      </c>
      <c r="B65" s="20" t="str">
        <f t="shared" si="0"/>
        <v>Canada</v>
      </c>
      <c r="C65" s="19" t="str">
        <f t="shared" si="1"/>
        <v>in Canada</v>
      </c>
    </row>
    <row r="66" spans="1:3">
      <c r="A66" s="19" t="s">
        <v>48</v>
      </c>
      <c r="B66" s="20" t="str">
        <f t="shared" si="0"/>
        <v>Cayman Islands</v>
      </c>
      <c r="C66" s="19" t="str">
        <f t="shared" si="1"/>
        <v>in Cayman Islands</v>
      </c>
    </row>
    <row r="67" spans="1:3">
      <c r="A67" s="19" t="s">
        <v>49</v>
      </c>
      <c r="B67" s="20" t="str">
        <f t="shared" si="0"/>
        <v>Central African Republic</v>
      </c>
      <c r="C67" s="19" t="str">
        <f t="shared" si="1"/>
        <v>in Central African Republic</v>
      </c>
    </row>
    <row r="68" spans="1:3">
      <c r="A68" s="19" t="s">
        <v>50</v>
      </c>
      <c r="B68" s="20" t="str">
        <f t="shared" si="0"/>
        <v>Chad</v>
      </c>
      <c r="C68" s="19" t="str">
        <f t="shared" si="1"/>
        <v>in Chad</v>
      </c>
    </row>
    <row r="69" spans="1:3">
      <c r="A69" s="19" t="s">
        <v>51</v>
      </c>
      <c r="B69" s="20" t="str">
        <f t="shared" si="0"/>
        <v>Channel Islands</v>
      </c>
      <c r="C69" s="19" t="str">
        <f t="shared" si="1"/>
        <v>in Channel Islands</v>
      </c>
    </row>
    <row r="70" spans="1:3">
      <c r="A70" s="21" t="s">
        <v>52</v>
      </c>
      <c r="B70" s="20" t="str">
        <f t="shared" si="0"/>
        <v>Chile</v>
      </c>
      <c r="C70" s="19" t="str">
        <f t="shared" si="1"/>
        <v>in Chile</v>
      </c>
    </row>
    <row r="71" spans="1:3">
      <c r="A71" s="19" t="s">
        <v>53</v>
      </c>
      <c r="B71" s="20" t="str">
        <f t="shared" si="0"/>
        <v>China</v>
      </c>
      <c r="C71" s="19" t="str">
        <f t="shared" si="1"/>
        <v>in China</v>
      </c>
    </row>
    <row r="72" spans="1:3">
      <c r="A72" s="19" t="s">
        <v>54</v>
      </c>
      <c r="B72" s="20" t="str">
        <f t="shared" si="0"/>
        <v>China, Hong Kong Special Administrative Region</v>
      </c>
      <c r="C72" s="19" t="str">
        <f t="shared" si="1"/>
        <v>in China, Hong Kong Special Administrative Region</v>
      </c>
    </row>
    <row r="73" spans="1:3" ht="25">
      <c r="A73" s="19" t="s">
        <v>55</v>
      </c>
      <c r="B73" s="20" t="str">
        <f t="shared" si="0"/>
        <v>China, Macao Special Administrative Region</v>
      </c>
      <c r="C73" s="19" t="str">
        <f t="shared" si="1"/>
        <v>in China, Macao Special Administrative Region</v>
      </c>
    </row>
    <row r="74" spans="1:3" ht="25">
      <c r="A74" s="19" t="s">
        <v>56</v>
      </c>
      <c r="B74" s="20" t="str">
        <f t="shared" si="0"/>
        <v>Colombia</v>
      </c>
      <c r="C74" s="19" t="str">
        <f t="shared" si="1"/>
        <v>in Colombia</v>
      </c>
    </row>
    <row r="75" spans="1:3">
      <c r="A75" s="19" t="s">
        <v>57</v>
      </c>
      <c r="B75" s="20" t="str">
        <f t="shared" si="0"/>
        <v>Comoros</v>
      </c>
      <c r="C75" s="19" t="str">
        <f t="shared" si="1"/>
        <v>in Comoros</v>
      </c>
    </row>
    <row r="76" spans="1:3">
      <c r="A76" s="19" t="s">
        <v>58</v>
      </c>
      <c r="B76" s="20" t="str">
        <f t="shared" si="0"/>
        <v>Congo</v>
      </c>
      <c r="C76" s="19" t="str">
        <f t="shared" si="1"/>
        <v>in Congo</v>
      </c>
    </row>
    <row r="77" spans="1:3">
      <c r="A77" s="19" t="s">
        <v>59</v>
      </c>
      <c r="B77" s="20" t="str">
        <f t="shared" si="0"/>
        <v>Cook Islands</v>
      </c>
      <c r="C77" s="19" t="str">
        <f t="shared" si="1"/>
        <v>in Cook Islands</v>
      </c>
    </row>
    <row r="78" spans="1:3">
      <c r="A78" s="19" t="s">
        <v>60</v>
      </c>
      <c r="B78" s="20" t="str">
        <f t="shared" si="0"/>
        <v>Costa Rica</v>
      </c>
      <c r="C78" s="19" t="str">
        <f t="shared" si="1"/>
        <v>in Costa Rica</v>
      </c>
    </row>
    <row r="79" spans="1:3">
      <c r="A79" s="19" t="s">
        <v>61</v>
      </c>
      <c r="B79" s="20" t="str">
        <f t="shared" si="0"/>
        <v>Côte d'Ivoire</v>
      </c>
      <c r="C79" s="19" t="str">
        <f t="shared" si="1"/>
        <v>in Côte d'Ivoire</v>
      </c>
    </row>
    <row r="80" spans="1:3">
      <c r="A80" s="19" t="s">
        <v>62</v>
      </c>
      <c r="B80" s="20" t="str">
        <f t="shared" si="0"/>
        <v>Croatia</v>
      </c>
      <c r="C80" s="19" t="str">
        <f t="shared" si="1"/>
        <v>in Croatia</v>
      </c>
    </row>
    <row r="81" spans="1:3">
      <c r="A81" s="19" t="s">
        <v>63</v>
      </c>
      <c r="B81" s="20" t="str">
        <f t="shared" si="0"/>
        <v>Cuba</v>
      </c>
      <c r="C81" s="19" t="str">
        <f t="shared" si="1"/>
        <v>in Cuba</v>
      </c>
    </row>
    <row r="82" spans="1:3">
      <c r="A82" s="19" t="s">
        <v>64</v>
      </c>
      <c r="B82" s="20" t="str">
        <f t="shared" si="0"/>
        <v>Curaçao</v>
      </c>
      <c r="C82" s="19" t="str">
        <f t="shared" si="1"/>
        <v>in Curaçao</v>
      </c>
    </row>
    <row r="83" spans="1:3">
      <c r="A83" s="19" t="s">
        <v>65</v>
      </c>
      <c r="B83" s="20" t="str">
        <f t="shared" si="0"/>
        <v>Cyprus</v>
      </c>
      <c r="C83" s="19" t="str">
        <f t="shared" si="1"/>
        <v>in Cyprus</v>
      </c>
    </row>
    <row r="84" spans="1:3">
      <c r="A84" s="19" t="s">
        <v>66</v>
      </c>
      <c r="B84" s="20" t="str">
        <f t="shared" si="0"/>
        <v>Czech Republic</v>
      </c>
      <c r="C84" s="19" t="str">
        <f t="shared" si="1"/>
        <v>in Czech Republic</v>
      </c>
    </row>
    <row r="85" spans="1:3">
      <c r="A85" s="19" t="s">
        <v>67</v>
      </c>
      <c r="B85" s="20" t="str">
        <f t="shared" si="0"/>
        <v>Democratic People's Republic of Korea</v>
      </c>
      <c r="C85" s="19" t="str">
        <f t="shared" si="1"/>
        <v>in Democratic People's Republic of Korea</v>
      </c>
    </row>
    <row r="86" spans="1:3" ht="25">
      <c r="A86" s="19" t="s">
        <v>68</v>
      </c>
      <c r="B86" s="20" t="str">
        <f t="shared" si="0"/>
        <v>Democratic Republic of the Congo</v>
      </c>
      <c r="C86" s="19" t="str">
        <f t="shared" si="1"/>
        <v>in Democratic Republic of the Congo</v>
      </c>
    </row>
    <row r="87" spans="1:3" ht="25">
      <c r="A87" s="19" t="s">
        <v>69</v>
      </c>
      <c r="B87" s="20" t="str">
        <f t="shared" si="0"/>
        <v>Denmark</v>
      </c>
      <c r="C87" s="19" t="str">
        <f t="shared" si="1"/>
        <v>in Denmark</v>
      </c>
    </row>
    <row r="88" spans="1:3">
      <c r="A88" s="19" t="s">
        <v>70</v>
      </c>
      <c r="B88" s="20" t="str">
        <f t="shared" si="0"/>
        <v>Djibouti</v>
      </c>
      <c r="C88" s="19" t="str">
        <f t="shared" si="1"/>
        <v>in Djibouti</v>
      </c>
    </row>
    <row r="89" spans="1:3">
      <c r="A89" s="19" t="s">
        <v>71</v>
      </c>
      <c r="B89" s="20" t="str">
        <f t="shared" si="0"/>
        <v>Dominica</v>
      </c>
      <c r="C89" s="19" t="str">
        <f t="shared" si="1"/>
        <v>in Dominica</v>
      </c>
    </row>
    <row r="90" spans="1:3">
      <c r="A90" s="19" t="s">
        <v>72</v>
      </c>
      <c r="B90" s="20" t="str">
        <f t="shared" si="0"/>
        <v>Dominican Republic</v>
      </c>
      <c r="C90" s="19" t="str">
        <f t="shared" si="1"/>
        <v>in Dominican Republic</v>
      </c>
    </row>
    <row r="91" spans="1:3">
      <c r="A91" s="19" t="s">
        <v>73</v>
      </c>
      <c r="B91" s="20" t="str">
        <f t="shared" ref="B91:B154" si="2" xml:space="preserve"> "" &amp; A92</f>
        <v>Ecuador</v>
      </c>
      <c r="C91" s="19" t="str">
        <f t="shared" ref="C91:C154" si="3" xml:space="preserve"> "in " &amp; A92 &amp; ""</f>
        <v>in Ecuador</v>
      </c>
    </row>
    <row r="92" spans="1:3">
      <c r="A92" s="19" t="s">
        <v>74</v>
      </c>
      <c r="B92" s="20" t="str">
        <f t="shared" si="2"/>
        <v>Egypt</v>
      </c>
      <c r="C92" s="19" t="str">
        <f t="shared" si="3"/>
        <v>in Egypt</v>
      </c>
    </row>
    <row r="93" spans="1:3">
      <c r="A93" s="19" t="s">
        <v>75</v>
      </c>
      <c r="B93" s="20" t="str">
        <f t="shared" si="2"/>
        <v>El Salvador</v>
      </c>
      <c r="C93" s="19" t="str">
        <f t="shared" si="3"/>
        <v>in El Salvador</v>
      </c>
    </row>
    <row r="94" spans="1:3">
      <c r="A94" s="19" t="s">
        <v>76</v>
      </c>
      <c r="B94" s="20" t="str">
        <f t="shared" si="2"/>
        <v>Equatorial Guinea</v>
      </c>
      <c r="C94" s="19" t="str">
        <f t="shared" si="3"/>
        <v>in Equatorial Guinea</v>
      </c>
    </row>
    <row r="95" spans="1:3">
      <c r="A95" s="19" t="s">
        <v>77</v>
      </c>
      <c r="B95" s="20" t="str">
        <f t="shared" si="2"/>
        <v>Eritrea</v>
      </c>
      <c r="C95" s="19" t="str">
        <f t="shared" si="3"/>
        <v>in Eritrea</v>
      </c>
    </row>
    <row r="96" spans="1:3">
      <c r="A96" s="19" t="s">
        <v>78</v>
      </c>
      <c r="B96" s="20" t="str">
        <f t="shared" si="2"/>
        <v>Estonia</v>
      </c>
      <c r="C96" s="19" t="str">
        <f t="shared" si="3"/>
        <v>in Estonia</v>
      </c>
    </row>
    <row r="97" spans="1:3">
      <c r="A97" s="19" t="s">
        <v>79</v>
      </c>
      <c r="B97" s="20" t="str">
        <f t="shared" si="2"/>
        <v>Ethiopia</v>
      </c>
      <c r="C97" s="19" t="str">
        <f t="shared" si="3"/>
        <v>in Ethiopia</v>
      </c>
    </row>
    <row r="98" spans="1:3">
      <c r="A98" s="19" t="s">
        <v>80</v>
      </c>
      <c r="B98" s="20" t="str">
        <f t="shared" si="2"/>
        <v>Faeroe Islands</v>
      </c>
      <c r="C98" s="19" t="str">
        <f t="shared" si="3"/>
        <v>in Faeroe Islands</v>
      </c>
    </row>
    <row r="99" spans="1:3">
      <c r="A99" s="19" t="s">
        <v>81</v>
      </c>
      <c r="B99" s="20" t="str">
        <f t="shared" si="2"/>
        <v>Falkland Islands (Malvinas)</v>
      </c>
      <c r="C99" s="19" t="str">
        <f t="shared" si="3"/>
        <v>in Falkland Islands (Malvinas)</v>
      </c>
    </row>
    <row r="100" spans="1:3">
      <c r="A100" s="19" t="s">
        <v>82</v>
      </c>
      <c r="B100" s="20" t="str">
        <f t="shared" si="2"/>
        <v>Fiji</v>
      </c>
      <c r="C100" s="19" t="str">
        <f t="shared" si="3"/>
        <v>in Fiji</v>
      </c>
    </row>
    <row r="101" spans="1:3">
      <c r="A101" s="19" t="s">
        <v>83</v>
      </c>
      <c r="B101" s="20" t="str">
        <f t="shared" si="2"/>
        <v>Finland</v>
      </c>
      <c r="C101" s="19" t="str">
        <f t="shared" si="3"/>
        <v>in Finland</v>
      </c>
    </row>
    <row r="102" spans="1:3">
      <c r="A102" s="19" t="s">
        <v>84</v>
      </c>
      <c r="B102" s="20" t="str">
        <f t="shared" si="2"/>
        <v>France</v>
      </c>
      <c r="C102" s="19" t="str">
        <f t="shared" si="3"/>
        <v>in France</v>
      </c>
    </row>
    <row r="103" spans="1:3">
      <c r="A103" s="19" t="s">
        <v>85</v>
      </c>
      <c r="B103" s="20" t="str">
        <f t="shared" si="2"/>
        <v>French Guiana</v>
      </c>
      <c r="C103" s="19" t="str">
        <f t="shared" si="3"/>
        <v>in French Guiana</v>
      </c>
    </row>
    <row r="104" spans="1:3">
      <c r="A104" s="19" t="s">
        <v>86</v>
      </c>
      <c r="B104" s="20" t="str">
        <f t="shared" si="2"/>
        <v>French Polynesia</v>
      </c>
      <c r="C104" s="19" t="str">
        <f t="shared" si="3"/>
        <v>in French Polynesia</v>
      </c>
    </row>
    <row r="105" spans="1:3">
      <c r="A105" s="19" t="s">
        <v>87</v>
      </c>
      <c r="B105" s="20" t="str">
        <f t="shared" si="2"/>
        <v>Gabon</v>
      </c>
      <c r="C105" s="19" t="str">
        <f t="shared" si="3"/>
        <v>in Gabon</v>
      </c>
    </row>
    <row r="106" spans="1:3">
      <c r="A106" s="19" t="s">
        <v>88</v>
      </c>
      <c r="B106" s="20" t="str">
        <f t="shared" si="2"/>
        <v>Gambia</v>
      </c>
      <c r="C106" s="19" t="str">
        <f t="shared" si="3"/>
        <v>in Gambia</v>
      </c>
    </row>
    <row r="107" spans="1:3">
      <c r="A107" s="19" t="s">
        <v>89</v>
      </c>
      <c r="B107" s="20" t="str">
        <f t="shared" si="2"/>
        <v>Georgia</v>
      </c>
      <c r="C107" s="19" t="str">
        <f t="shared" si="3"/>
        <v>in Georgia</v>
      </c>
    </row>
    <row r="108" spans="1:3">
      <c r="A108" s="19" t="s">
        <v>90</v>
      </c>
      <c r="B108" s="20" t="str">
        <f t="shared" si="2"/>
        <v>Germany</v>
      </c>
      <c r="C108" s="19" t="str">
        <f t="shared" si="3"/>
        <v>in Germany</v>
      </c>
    </row>
    <row r="109" spans="1:3">
      <c r="A109" s="19" t="s">
        <v>91</v>
      </c>
      <c r="B109" s="20" t="str">
        <f t="shared" si="2"/>
        <v>Ghana</v>
      </c>
      <c r="C109" s="19" t="str">
        <f t="shared" si="3"/>
        <v>in Ghana</v>
      </c>
    </row>
    <row r="110" spans="1:3">
      <c r="A110" s="19" t="s">
        <v>92</v>
      </c>
      <c r="B110" s="20" t="str">
        <f t="shared" si="2"/>
        <v>Gibraltar</v>
      </c>
      <c r="C110" s="19" t="str">
        <f t="shared" si="3"/>
        <v>in Gibraltar</v>
      </c>
    </row>
    <row r="111" spans="1:3">
      <c r="A111" s="19" t="s">
        <v>93</v>
      </c>
      <c r="B111" s="20" t="str">
        <f t="shared" si="2"/>
        <v>Greece</v>
      </c>
      <c r="C111" s="19" t="str">
        <f t="shared" si="3"/>
        <v>in Greece</v>
      </c>
    </row>
    <row r="112" spans="1:3">
      <c r="A112" s="19" t="s">
        <v>94</v>
      </c>
      <c r="B112" s="20" t="str">
        <f t="shared" si="2"/>
        <v>Greenland</v>
      </c>
      <c r="C112" s="19" t="str">
        <f t="shared" si="3"/>
        <v>in Greenland</v>
      </c>
    </row>
    <row r="113" spans="1:3">
      <c r="A113" s="19" t="s">
        <v>95</v>
      </c>
      <c r="B113" s="20" t="str">
        <f t="shared" si="2"/>
        <v>Grenada</v>
      </c>
      <c r="C113" s="19" t="str">
        <f t="shared" si="3"/>
        <v>in Grenada</v>
      </c>
    </row>
    <row r="114" spans="1:3">
      <c r="A114" s="19" t="s">
        <v>96</v>
      </c>
      <c r="B114" s="20" t="str">
        <f t="shared" si="2"/>
        <v>Guadeloupe</v>
      </c>
      <c r="C114" s="19" t="str">
        <f t="shared" si="3"/>
        <v>in Guadeloupe</v>
      </c>
    </row>
    <row r="115" spans="1:3">
      <c r="A115" s="19" t="s">
        <v>97</v>
      </c>
      <c r="B115" s="20" t="str">
        <f t="shared" si="2"/>
        <v>Guam</v>
      </c>
      <c r="C115" s="19" t="str">
        <f t="shared" si="3"/>
        <v>in Guam</v>
      </c>
    </row>
    <row r="116" spans="1:3">
      <c r="A116" s="19" t="s">
        <v>98</v>
      </c>
      <c r="B116" s="20" t="str">
        <f t="shared" si="2"/>
        <v>Guatemala</v>
      </c>
      <c r="C116" s="19" t="str">
        <f t="shared" si="3"/>
        <v>in Guatemala</v>
      </c>
    </row>
    <row r="117" spans="1:3">
      <c r="A117" s="19" t="s">
        <v>99</v>
      </c>
      <c r="B117" s="20" t="str">
        <f t="shared" si="2"/>
        <v>Guernsey</v>
      </c>
      <c r="C117" s="19" t="str">
        <f t="shared" si="3"/>
        <v>in Guernsey</v>
      </c>
    </row>
    <row r="118" spans="1:3">
      <c r="A118" s="19" t="s">
        <v>100</v>
      </c>
      <c r="B118" s="20" t="str">
        <f t="shared" si="2"/>
        <v>Guinea</v>
      </c>
      <c r="C118" s="19" t="str">
        <f t="shared" si="3"/>
        <v>in Guinea</v>
      </c>
    </row>
    <row r="119" spans="1:3">
      <c r="A119" s="19" t="s">
        <v>101</v>
      </c>
      <c r="B119" s="20" t="str">
        <f t="shared" si="2"/>
        <v>Guinea-Bissau</v>
      </c>
      <c r="C119" s="19" t="str">
        <f t="shared" si="3"/>
        <v>in Guinea-Bissau</v>
      </c>
    </row>
    <row r="120" spans="1:3">
      <c r="A120" s="19" t="s">
        <v>102</v>
      </c>
      <c r="B120" s="20" t="str">
        <f t="shared" si="2"/>
        <v>Guyana</v>
      </c>
      <c r="C120" s="19" t="str">
        <f t="shared" si="3"/>
        <v>in Guyana</v>
      </c>
    </row>
    <row r="121" spans="1:3">
      <c r="A121" s="19" t="s">
        <v>103</v>
      </c>
      <c r="B121" s="20" t="str">
        <f t="shared" si="2"/>
        <v>Haiti</v>
      </c>
      <c r="C121" s="19" t="str">
        <f t="shared" si="3"/>
        <v>in Haiti</v>
      </c>
    </row>
    <row r="122" spans="1:3">
      <c r="A122" s="19" t="s">
        <v>104</v>
      </c>
      <c r="B122" s="20" t="str">
        <f t="shared" si="2"/>
        <v>Holy See</v>
      </c>
      <c r="C122" s="19" t="str">
        <f t="shared" si="3"/>
        <v>in Holy See</v>
      </c>
    </row>
    <row r="123" spans="1:3">
      <c r="A123" s="19" t="s">
        <v>105</v>
      </c>
      <c r="B123" s="20" t="str">
        <f t="shared" si="2"/>
        <v>Honduras</v>
      </c>
      <c r="C123" s="19" t="str">
        <f t="shared" si="3"/>
        <v>in Honduras</v>
      </c>
    </row>
    <row r="124" spans="1:3">
      <c r="A124" s="19" t="s">
        <v>106</v>
      </c>
      <c r="B124" s="20" t="str">
        <f t="shared" si="2"/>
        <v>Hungary</v>
      </c>
      <c r="C124" s="19" t="str">
        <f t="shared" si="3"/>
        <v>in Hungary</v>
      </c>
    </row>
    <row r="125" spans="1:3">
      <c r="A125" s="19" t="s">
        <v>107</v>
      </c>
      <c r="B125" s="20" t="str">
        <f t="shared" si="2"/>
        <v>Iceland</v>
      </c>
      <c r="C125" s="19" t="str">
        <f t="shared" si="3"/>
        <v>in Iceland</v>
      </c>
    </row>
    <row r="126" spans="1:3">
      <c r="A126" s="19" t="s">
        <v>108</v>
      </c>
      <c r="B126" s="20" t="str">
        <f t="shared" si="2"/>
        <v>India</v>
      </c>
      <c r="C126" s="19" t="str">
        <f t="shared" si="3"/>
        <v>in India</v>
      </c>
    </row>
    <row r="127" spans="1:3">
      <c r="A127" s="19" t="s">
        <v>109</v>
      </c>
      <c r="B127" s="20" t="str">
        <f t="shared" si="2"/>
        <v>Indonesia</v>
      </c>
      <c r="C127" s="19" t="str">
        <f t="shared" si="3"/>
        <v>in Indonesia</v>
      </c>
    </row>
    <row r="128" spans="1:3">
      <c r="A128" s="19" t="s">
        <v>110</v>
      </c>
      <c r="B128" s="20" t="str">
        <f t="shared" si="2"/>
        <v>Iran (Islamic Republic of)</v>
      </c>
      <c r="C128" s="19" t="str">
        <f t="shared" si="3"/>
        <v>in Iran (Islamic Republic of)</v>
      </c>
    </row>
    <row r="129" spans="1:3">
      <c r="A129" s="19" t="s">
        <v>111</v>
      </c>
      <c r="B129" s="20" t="str">
        <f t="shared" si="2"/>
        <v>Iraq</v>
      </c>
      <c r="C129" s="19" t="str">
        <f t="shared" si="3"/>
        <v>in Iraq</v>
      </c>
    </row>
    <row r="130" spans="1:3">
      <c r="A130" s="19" t="s">
        <v>112</v>
      </c>
      <c r="B130" s="20" t="str">
        <f t="shared" si="2"/>
        <v>Ireland</v>
      </c>
      <c r="C130" s="19" t="str">
        <f t="shared" si="3"/>
        <v>in Ireland</v>
      </c>
    </row>
    <row r="131" spans="1:3">
      <c r="A131" s="19" t="s">
        <v>113</v>
      </c>
      <c r="B131" s="20" t="str">
        <f t="shared" si="2"/>
        <v>Isle of Man</v>
      </c>
      <c r="C131" s="19" t="str">
        <f t="shared" si="3"/>
        <v>in Isle of Man</v>
      </c>
    </row>
    <row r="132" spans="1:3">
      <c r="A132" s="19" t="s">
        <v>114</v>
      </c>
      <c r="B132" s="20" t="str">
        <f t="shared" si="2"/>
        <v>Israel</v>
      </c>
      <c r="C132" s="19" t="str">
        <f t="shared" si="3"/>
        <v>in Israel</v>
      </c>
    </row>
    <row r="133" spans="1:3">
      <c r="A133" s="19" t="s">
        <v>115</v>
      </c>
      <c r="B133" s="20" t="str">
        <f t="shared" si="2"/>
        <v>Italy</v>
      </c>
      <c r="C133" s="19" t="str">
        <f t="shared" si="3"/>
        <v>in Italy</v>
      </c>
    </row>
    <row r="134" spans="1:3">
      <c r="A134" s="19" t="s">
        <v>116</v>
      </c>
      <c r="B134" s="20" t="str">
        <f t="shared" si="2"/>
        <v>Jamaica</v>
      </c>
      <c r="C134" s="19" t="str">
        <f t="shared" si="3"/>
        <v>in Jamaica</v>
      </c>
    </row>
    <row r="135" spans="1:3">
      <c r="A135" s="19" t="s">
        <v>117</v>
      </c>
      <c r="B135" s="20" t="str">
        <f t="shared" si="2"/>
        <v>Japan</v>
      </c>
      <c r="C135" s="19" t="str">
        <f t="shared" si="3"/>
        <v>in Japan</v>
      </c>
    </row>
    <row r="136" spans="1:3">
      <c r="A136" s="19" t="s">
        <v>118</v>
      </c>
      <c r="B136" s="20" t="str">
        <f t="shared" si="2"/>
        <v>Jersey</v>
      </c>
      <c r="C136" s="19" t="str">
        <f t="shared" si="3"/>
        <v>in Jersey</v>
      </c>
    </row>
    <row r="137" spans="1:3">
      <c r="A137" s="21" t="s">
        <v>119</v>
      </c>
      <c r="B137" s="20" t="str">
        <f t="shared" si="2"/>
        <v>Jordan</v>
      </c>
      <c r="C137" s="19" t="str">
        <f t="shared" si="3"/>
        <v>in Jordan</v>
      </c>
    </row>
    <row r="138" spans="1:3">
      <c r="A138" s="19" t="s">
        <v>120</v>
      </c>
      <c r="B138" s="20" t="str">
        <f t="shared" si="2"/>
        <v>Kazakhstan</v>
      </c>
      <c r="C138" s="19" t="str">
        <f t="shared" si="3"/>
        <v>in Kazakhstan</v>
      </c>
    </row>
    <row r="139" spans="1:3">
      <c r="A139" s="19" t="s">
        <v>121</v>
      </c>
      <c r="B139" s="20" t="str">
        <f t="shared" si="2"/>
        <v>Kenya</v>
      </c>
      <c r="C139" s="19" t="str">
        <f t="shared" si="3"/>
        <v>in Kenya</v>
      </c>
    </row>
    <row r="140" spans="1:3">
      <c r="A140" s="19" t="s">
        <v>122</v>
      </c>
      <c r="B140" s="20" t="str">
        <f t="shared" si="2"/>
        <v>Kiribati</v>
      </c>
      <c r="C140" s="19" t="str">
        <f t="shared" si="3"/>
        <v>in Kiribati</v>
      </c>
    </row>
    <row r="141" spans="1:3">
      <c r="A141" s="19" t="s">
        <v>123</v>
      </c>
      <c r="B141" s="20" t="str">
        <f t="shared" si="2"/>
        <v>Kuwait</v>
      </c>
      <c r="C141" s="19" t="str">
        <f t="shared" si="3"/>
        <v>in Kuwait</v>
      </c>
    </row>
    <row r="142" spans="1:3">
      <c r="A142" s="19" t="s">
        <v>124</v>
      </c>
      <c r="B142" s="20" t="str">
        <f t="shared" si="2"/>
        <v>Kyrgyzstan</v>
      </c>
      <c r="C142" s="19" t="str">
        <f t="shared" si="3"/>
        <v>in Kyrgyzstan</v>
      </c>
    </row>
    <row r="143" spans="1:3">
      <c r="A143" s="19" t="s">
        <v>125</v>
      </c>
      <c r="B143" s="20" t="str">
        <f t="shared" si="2"/>
        <v>Lao People's Democratic Republic</v>
      </c>
      <c r="C143" s="19" t="str">
        <f t="shared" si="3"/>
        <v>in Lao People's Democratic Republic</v>
      </c>
    </row>
    <row r="144" spans="1:3" ht="25">
      <c r="A144" s="19" t="s">
        <v>126</v>
      </c>
      <c r="B144" s="20" t="str">
        <f t="shared" si="2"/>
        <v>Latvia</v>
      </c>
      <c r="C144" s="19" t="str">
        <f t="shared" si="3"/>
        <v>in Latvia</v>
      </c>
    </row>
    <row r="145" spans="1:3">
      <c r="A145" s="19" t="s">
        <v>127</v>
      </c>
      <c r="B145" s="20" t="str">
        <f t="shared" si="2"/>
        <v>Lebanon</v>
      </c>
      <c r="C145" s="19" t="str">
        <f t="shared" si="3"/>
        <v>in Lebanon</v>
      </c>
    </row>
    <row r="146" spans="1:3">
      <c r="A146" s="19" t="s">
        <v>128</v>
      </c>
      <c r="B146" s="20" t="str">
        <f t="shared" si="2"/>
        <v>Lesotho</v>
      </c>
      <c r="C146" s="19" t="str">
        <f t="shared" si="3"/>
        <v>in Lesotho</v>
      </c>
    </row>
    <row r="147" spans="1:3">
      <c r="A147" s="19" t="s">
        <v>129</v>
      </c>
      <c r="B147" s="20" t="str">
        <f t="shared" si="2"/>
        <v>Liberia</v>
      </c>
      <c r="C147" s="19" t="str">
        <f t="shared" si="3"/>
        <v>in Liberia</v>
      </c>
    </row>
    <row r="148" spans="1:3">
      <c r="A148" s="19" t="s">
        <v>130</v>
      </c>
      <c r="B148" s="20" t="str">
        <f t="shared" si="2"/>
        <v>Libya</v>
      </c>
      <c r="C148" s="19" t="str">
        <f t="shared" si="3"/>
        <v>in Libya</v>
      </c>
    </row>
    <row r="149" spans="1:3">
      <c r="A149" s="19" t="s">
        <v>131</v>
      </c>
      <c r="B149" s="20" t="str">
        <f t="shared" si="2"/>
        <v>Liechtenstein</v>
      </c>
      <c r="C149" s="19" t="str">
        <f t="shared" si="3"/>
        <v>in Liechtenstein</v>
      </c>
    </row>
    <row r="150" spans="1:3">
      <c r="A150" s="19" t="s">
        <v>132</v>
      </c>
      <c r="B150" s="20" t="str">
        <f t="shared" si="2"/>
        <v>Lithuania</v>
      </c>
      <c r="C150" s="19" t="str">
        <f t="shared" si="3"/>
        <v>in Lithuania</v>
      </c>
    </row>
    <row r="151" spans="1:3">
      <c r="A151" s="19" t="s">
        <v>133</v>
      </c>
      <c r="B151" s="20" t="str">
        <f t="shared" si="2"/>
        <v>Luxembourg</v>
      </c>
      <c r="C151" s="19" t="str">
        <f t="shared" si="3"/>
        <v>in Luxembourg</v>
      </c>
    </row>
    <row r="152" spans="1:3">
      <c r="A152" s="19" t="s">
        <v>134</v>
      </c>
      <c r="B152" s="20" t="str">
        <f t="shared" si="2"/>
        <v>Madagascar</v>
      </c>
      <c r="C152" s="19" t="str">
        <f t="shared" si="3"/>
        <v>in Madagascar</v>
      </c>
    </row>
    <row r="153" spans="1:3">
      <c r="A153" s="19" t="s">
        <v>135</v>
      </c>
      <c r="B153" s="20" t="str">
        <f t="shared" si="2"/>
        <v>Malawi</v>
      </c>
      <c r="C153" s="19" t="str">
        <f t="shared" si="3"/>
        <v>in Malawi</v>
      </c>
    </row>
    <row r="154" spans="1:3">
      <c r="A154" s="19" t="s">
        <v>136</v>
      </c>
      <c r="B154" s="20" t="str">
        <f t="shared" si="2"/>
        <v>Malaysia</v>
      </c>
      <c r="C154" s="19" t="str">
        <f t="shared" si="3"/>
        <v>in Malaysia</v>
      </c>
    </row>
    <row r="155" spans="1:3">
      <c r="A155" s="19" t="s">
        <v>137</v>
      </c>
      <c r="B155" s="20" t="str">
        <f t="shared" ref="B155:B218" si="4" xml:space="preserve"> "" &amp; A156</f>
        <v>Maldives</v>
      </c>
      <c r="C155" s="19" t="str">
        <f t="shared" ref="C155:C218" si="5" xml:space="preserve"> "in " &amp; A156 &amp; ""</f>
        <v>in Maldives</v>
      </c>
    </row>
    <row r="156" spans="1:3">
      <c r="A156" s="19" t="s">
        <v>138</v>
      </c>
      <c r="B156" s="20" t="str">
        <f t="shared" si="4"/>
        <v>Mali</v>
      </c>
      <c r="C156" s="19" t="str">
        <f t="shared" si="5"/>
        <v>in Mali</v>
      </c>
    </row>
    <row r="157" spans="1:3">
      <c r="A157" s="19" t="s">
        <v>139</v>
      </c>
      <c r="B157" s="20" t="str">
        <f t="shared" si="4"/>
        <v>Malta</v>
      </c>
      <c r="C157" s="19" t="str">
        <f t="shared" si="5"/>
        <v>in Malta</v>
      </c>
    </row>
    <row r="158" spans="1:3">
      <c r="A158" s="19" t="s">
        <v>140</v>
      </c>
      <c r="B158" s="20" t="str">
        <f t="shared" si="4"/>
        <v>Marshall Islands</v>
      </c>
      <c r="C158" s="19" t="str">
        <f t="shared" si="5"/>
        <v>in Marshall Islands</v>
      </c>
    </row>
    <row r="159" spans="1:3">
      <c r="A159" s="19" t="s">
        <v>141</v>
      </c>
      <c r="B159" s="20" t="str">
        <f t="shared" si="4"/>
        <v>Martinique</v>
      </c>
      <c r="C159" s="19" t="str">
        <f t="shared" si="5"/>
        <v>in Martinique</v>
      </c>
    </row>
    <row r="160" spans="1:3">
      <c r="A160" s="19" t="s">
        <v>142</v>
      </c>
      <c r="B160" s="20" t="str">
        <f t="shared" si="4"/>
        <v>Mauritania</v>
      </c>
      <c r="C160" s="19" t="str">
        <f t="shared" si="5"/>
        <v>in Mauritania</v>
      </c>
    </row>
    <row r="161" spans="1:3">
      <c r="A161" s="19" t="s">
        <v>143</v>
      </c>
      <c r="B161" s="20" t="str">
        <f t="shared" si="4"/>
        <v>Mauritius</v>
      </c>
      <c r="C161" s="19" t="str">
        <f t="shared" si="5"/>
        <v>in Mauritius</v>
      </c>
    </row>
    <row r="162" spans="1:3">
      <c r="A162" s="19" t="s">
        <v>144</v>
      </c>
      <c r="B162" s="20" t="str">
        <f t="shared" si="4"/>
        <v>Mayotte</v>
      </c>
      <c r="C162" s="19" t="str">
        <f t="shared" si="5"/>
        <v>in Mayotte</v>
      </c>
    </row>
    <row r="163" spans="1:3">
      <c r="A163" s="21" t="s">
        <v>145</v>
      </c>
      <c r="B163" s="20" t="str">
        <f t="shared" si="4"/>
        <v>Mexico</v>
      </c>
      <c r="C163" s="19" t="str">
        <f t="shared" si="5"/>
        <v>in Mexico</v>
      </c>
    </row>
    <row r="164" spans="1:3">
      <c r="A164" s="19" t="s">
        <v>146</v>
      </c>
      <c r="B164" s="20" t="str">
        <f t="shared" si="4"/>
        <v>Micronesia (Federated States of)</v>
      </c>
      <c r="C164" s="19" t="str">
        <f t="shared" si="5"/>
        <v>in Micronesia (Federated States of)</v>
      </c>
    </row>
    <row r="165" spans="1:3">
      <c r="A165" s="19" t="s">
        <v>147</v>
      </c>
      <c r="B165" s="20" t="str">
        <f t="shared" si="4"/>
        <v>Monaco</v>
      </c>
      <c r="C165" s="19" t="str">
        <f t="shared" si="5"/>
        <v>in Monaco</v>
      </c>
    </row>
    <row r="166" spans="1:3">
      <c r="A166" s="19" t="s">
        <v>148</v>
      </c>
      <c r="B166" s="20" t="str">
        <f t="shared" si="4"/>
        <v>Mongolia</v>
      </c>
      <c r="C166" s="19" t="str">
        <f t="shared" si="5"/>
        <v>in Mongolia</v>
      </c>
    </row>
    <row r="167" spans="1:3">
      <c r="A167" s="19" t="s">
        <v>149</v>
      </c>
      <c r="B167" s="20" t="str">
        <f t="shared" si="4"/>
        <v>Montenegro</v>
      </c>
      <c r="C167" s="19" t="str">
        <f t="shared" si="5"/>
        <v>in Montenegro</v>
      </c>
    </row>
    <row r="168" spans="1:3">
      <c r="A168" s="19" t="s">
        <v>150</v>
      </c>
      <c r="B168" s="20" t="str">
        <f t="shared" si="4"/>
        <v>Montserrat</v>
      </c>
      <c r="C168" s="19" t="str">
        <f t="shared" si="5"/>
        <v>in Montserrat</v>
      </c>
    </row>
    <row r="169" spans="1:3">
      <c r="A169" s="19" t="s">
        <v>151</v>
      </c>
      <c r="B169" s="20" t="str">
        <f t="shared" si="4"/>
        <v>Morocco</v>
      </c>
      <c r="C169" s="19" t="str">
        <f t="shared" si="5"/>
        <v>in Morocco</v>
      </c>
    </row>
    <row r="170" spans="1:3">
      <c r="A170" s="19" t="s">
        <v>152</v>
      </c>
      <c r="B170" s="20" t="str">
        <f t="shared" si="4"/>
        <v>Mozambique</v>
      </c>
      <c r="C170" s="19" t="str">
        <f t="shared" si="5"/>
        <v>in Mozambique</v>
      </c>
    </row>
    <row r="171" spans="1:3">
      <c r="A171" s="19" t="s">
        <v>153</v>
      </c>
      <c r="B171" s="20" t="str">
        <f t="shared" si="4"/>
        <v>Myanmar</v>
      </c>
      <c r="C171" s="19" t="str">
        <f t="shared" si="5"/>
        <v>in Myanmar</v>
      </c>
    </row>
    <row r="172" spans="1:3">
      <c r="A172" s="19" t="s">
        <v>154</v>
      </c>
      <c r="B172" s="20" t="str">
        <f t="shared" si="4"/>
        <v>Namibia</v>
      </c>
      <c r="C172" s="19" t="str">
        <f t="shared" si="5"/>
        <v>in Namibia</v>
      </c>
    </row>
    <row r="173" spans="1:3">
      <c r="A173" s="19" t="s">
        <v>155</v>
      </c>
      <c r="B173" s="20" t="str">
        <f t="shared" si="4"/>
        <v>Nauru</v>
      </c>
      <c r="C173" s="19" t="str">
        <f t="shared" si="5"/>
        <v>in Nauru</v>
      </c>
    </row>
    <row r="174" spans="1:3">
      <c r="A174" s="19" t="s">
        <v>156</v>
      </c>
      <c r="B174" s="20" t="str">
        <f t="shared" si="4"/>
        <v>Nepal</v>
      </c>
      <c r="C174" s="19" t="str">
        <f t="shared" si="5"/>
        <v>in Nepal</v>
      </c>
    </row>
    <row r="175" spans="1:3">
      <c r="A175" s="19" t="s">
        <v>157</v>
      </c>
      <c r="B175" s="20" t="str">
        <f t="shared" si="4"/>
        <v>Netherlands</v>
      </c>
      <c r="C175" s="19" t="str">
        <f t="shared" si="5"/>
        <v>in Netherlands</v>
      </c>
    </row>
    <row r="176" spans="1:3">
      <c r="A176" s="19" t="s">
        <v>158</v>
      </c>
      <c r="B176" s="20" t="str">
        <f t="shared" si="4"/>
        <v>New Caledonia</v>
      </c>
      <c r="C176" s="19" t="str">
        <f t="shared" si="5"/>
        <v>in New Caledonia</v>
      </c>
    </row>
    <row r="177" spans="1:3">
      <c r="A177" s="19" t="s">
        <v>159</v>
      </c>
      <c r="B177" s="20" t="str">
        <f t="shared" si="4"/>
        <v>New Zealand</v>
      </c>
      <c r="C177" s="19" t="str">
        <f t="shared" si="5"/>
        <v>in New Zealand</v>
      </c>
    </row>
    <row r="178" spans="1:3">
      <c r="A178" s="19" t="s">
        <v>160</v>
      </c>
      <c r="B178" s="20" t="str">
        <f t="shared" si="4"/>
        <v>Nicaragua</v>
      </c>
      <c r="C178" s="19" t="str">
        <f t="shared" si="5"/>
        <v>in Nicaragua</v>
      </c>
    </row>
    <row r="179" spans="1:3">
      <c r="A179" s="19" t="s">
        <v>161</v>
      </c>
      <c r="B179" s="20" t="str">
        <f t="shared" si="4"/>
        <v>Niger</v>
      </c>
      <c r="C179" s="19" t="str">
        <f t="shared" si="5"/>
        <v>in Niger</v>
      </c>
    </row>
    <row r="180" spans="1:3">
      <c r="A180" s="19" t="s">
        <v>162</v>
      </c>
      <c r="B180" s="20" t="str">
        <f t="shared" si="4"/>
        <v>Nigeria</v>
      </c>
      <c r="C180" s="19" t="str">
        <f t="shared" si="5"/>
        <v>in Nigeria</v>
      </c>
    </row>
    <row r="181" spans="1:3">
      <c r="A181" s="19" t="s">
        <v>163</v>
      </c>
      <c r="B181" s="20" t="str">
        <f t="shared" si="4"/>
        <v>Niue</v>
      </c>
      <c r="C181" s="19" t="str">
        <f t="shared" si="5"/>
        <v>in Niue</v>
      </c>
    </row>
    <row r="182" spans="1:3">
      <c r="A182" s="19" t="s">
        <v>164</v>
      </c>
      <c r="B182" s="20" t="str">
        <f t="shared" si="4"/>
        <v>Norfolk Island</v>
      </c>
      <c r="C182" s="19" t="str">
        <f t="shared" si="5"/>
        <v>in Norfolk Island</v>
      </c>
    </row>
    <row r="183" spans="1:3">
      <c r="A183" s="19" t="s">
        <v>165</v>
      </c>
      <c r="B183" s="20" t="str">
        <f t="shared" si="4"/>
        <v>Northern Mariana Islands</v>
      </c>
      <c r="C183" s="19" t="str">
        <f t="shared" si="5"/>
        <v>in Northern Mariana Islands</v>
      </c>
    </row>
    <row r="184" spans="1:3">
      <c r="A184" s="19" t="s">
        <v>166</v>
      </c>
      <c r="B184" s="20" t="str">
        <f t="shared" si="4"/>
        <v>Norway</v>
      </c>
      <c r="C184" s="19" t="str">
        <f t="shared" si="5"/>
        <v>in Norway</v>
      </c>
    </row>
    <row r="185" spans="1:3">
      <c r="A185" s="19" t="s">
        <v>167</v>
      </c>
      <c r="B185" s="20" t="str">
        <f t="shared" si="4"/>
        <v>Oman</v>
      </c>
      <c r="C185" s="19" t="str">
        <f t="shared" si="5"/>
        <v>in Oman</v>
      </c>
    </row>
    <row r="186" spans="1:3">
      <c r="A186" s="19" t="s">
        <v>168</v>
      </c>
      <c r="B186" s="20" t="str">
        <f t="shared" si="4"/>
        <v>Pakistan</v>
      </c>
      <c r="C186" s="19" t="str">
        <f t="shared" si="5"/>
        <v>in Pakistan</v>
      </c>
    </row>
    <row r="187" spans="1:3">
      <c r="A187" s="19" t="s">
        <v>169</v>
      </c>
      <c r="B187" s="20" t="str">
        <f t="shared" si="4"/>
        <v>Palau</v>
      </c>
      <c r="C187" s="19" t="str">
        <f t="shared" si="5"/>
        <v>in Palau</v>
      </c>
    </row>
    <row r="188" spans="1:3">
      <c r="A188" s="19" t="s">
        <v>170</v>
      </c>
      <c r="B188" s="20" t="str">
        <f t="shared" si="4"/>
        <v>Panama</v>
      </c>
      <c r="C188" s="19" t="str">
        <f t="shared" si="5"/>
        <v>in Panama</v>
      </c>
    </row>
    <row r="189" spans="1:3">
      <c r="A189" s="19" t="s">
        <v>171</v>
      </c>
      <c r="B189" s="20" t="str">
        <f t="shared" si="4"/>
        <v>Papua New Guinea</v>
      </c>
      <c r="C189" s="19" t="str">
        <f t="shared" si="5"/>
        <v>in Papua New Guinea</v>
      </c>
    </row>
    <row r="190" spans="1:3">
      <c r="A190" s="19" t="s">
        <v>172</v>
      </c>
      <c r="B190" s="20" t="str">
        <f t="shared" si="4"/>
        <v>Paraguay</v>
      </c>
      <c r="C190" s="19" t="str">
        <f t="shared" si="5"/>
        <v>in Paraguay</v>
      </c>
    </row>
    <row r="191" spans="1:3">
      <c r="A191" s="19" t="s">
        <v>173</v>
      </c>
      <c r="B191" s="20" t="str">
        <f t="shared" si="4"/>
        <v>Peru</v>
      </c>
      <c r="C191" s="19" t="str">
        <f t="shared" si="5"/>
        <v>in Peru</v>
      </c>
    </row>
    <row r="192" spans="1:3">
      <c r="A192" s="19" t="s">
        <v>174</v>
      </c>
      <c r="B192" s="20" t="str">
        <f t="shared" si="4"/>
        <v>Philippines</v>
      </c>
      <c r="C192" s="19" t="str">
        <f t="shared" si="5"/>
        <v>in Philippines</v>
      </c>
    </row>
    <row r="193" spans="1:3">
      <c r="A193" s="19" t="s">
        <v>175</v>
      </c>
      <c r="B193" s="20" t="str">
        <f t="shared" si="4"/>
        <v>Pitcairn</v>
      </c>
      <c r="C193" s="19" t="str">
        <f t="shared" si="5"/>
        <v>in Pitcairn</v>
      </c>
    </row>
    <row r="194" spans="1:3">
      <c r="A194" s="19" t="s">
        <v>176</v>
      </c>
      <c r="B194" s="20" t="str">
        <f t="shared" si="4"/>
        <v>Poland</v>
      </c>
      <c r="C194" s="19" t="str">
        <f t="shared" si="5"/>
        <v>in Poland</v>
      </c>
    </row>
    <row r="195" spans="1:3">
      <c r="A195" s="19" t="s">
        <v>177</v>
      </c>
      <c r="B195" s="20" t="str">
        <f t="shared" si="4"/>
        <v>Portugal</v>
      </c>
      <c r="C195" s="19" t="str">
        <f t="shared" si="5"/>
        <v>in Portugal</v>
      </c>
    </row>
    <row r="196" spans="1:3">
      <c r="A196" s="19" t="s">
        <v>178</v>
      </c>
      <c r="B196" s="20" t="str">
        <f t="shared" si="4"/>
        <v>Puerto Rico</v>
      </c>
      <c r="C196" s="19" t="str">
        <f t="shared" si="5"/>
        <v>in Puerto Rico</v>
      </c>
    </row>
    <row r="197" spans="1:3">
      <c r="A197" s="19" t="s">
        <v>179</v>
      </c>
      <c r="B197" s="20" t="str">
        <f t="shared" si="4"/>
        <v>Qatar</v>
      </c>
      <c r="C197" s="19" t="str">
        <f t="shared" si="5"/>
        <v>in Qatar</v>
      </c>
    </row>
    <row r="198" spans="1:3">
      <c r="A198" s="19" t="s">
        <v>180</v>
      </c>
      <c r="B198" s="20" t="str">
        <f t="shared" si="4"/>
        <v>Republic of Korea</v>
      </c>
      <c r="C198" s="19" t="str">
        <f t="shared" si="5"/>
        <v>in Republic of Korea</v>
      </c>
    </row>
    <row r="199" spans="1:3">
      <c r="A199" s="19" t="s">
        <v>181</v>
      </c>
      <c r="B199" s="20" t="str">
        <f t="shared" si="4"/>
        <v>Republic of Moldova</v>
      </c>
      <c r="C199" s="19" t="str">
        <f t="shared" si="5"/>
        <v>in Republic of Moldova</v>
      </c>
    </row>
    <row r="200" spans="1:3">
      <c r="A200" s="19" t="s">
        <v>182</v>
      </c>
      <c r="B200" s="20" t="str">
        <f t="shared" si="4"/>
        <v>Réunion</v>
      </c>
      <c r="C200" s="19" t="str">
        <f t="shared" si="5"/>
        <v>in Réunion</v>
      </c>
    </row>
    <row r="201" spans="1:3">
      <c r="A201" s="19" t="s">
        <v>183</v>
      </c>
      <c r="B201" s="20" t="str">
        <f t="shared" si="4"/>
        <v>Romania</v>
      </c>
      <c r="C201" s="19" t="str">
        <f t="shared" si="5"/>
        <v>in Romania</v>
      </c>
    </row>
    <row r="202" spans="1:3">
      <c r="A202" s="19" t="s">
        <v>184</v>
      </c>
      <c r="B202" s="20" t="str">
        <f t="shared" si="4"/>
        <v>Russian Federation</v>
      </c>
      <c r="C202" s="19" t="str">
        <f t="shared" si="5"/>
        <v>in Russian Federation</v>
      </c>
    </row>
    <row r="203" spans="1:3">
      <c r="A203" s="19" t="s">
        <v>185</v>
      </c>
      <c r="B203" s="20" t="str">
        <f t="shared" si="4"/>
        <v>Rwanda</v>
      </c>
      <c r="C203" s="19" t="str">
        <f t="shared" si="5"/>
        <v>in Rwanda</v>
      </c>
    </row>
    <row r="204" spans="1:3">
      <c r="A204" s="19" t="s">
        <v>186</v>
      </c>
      <c r="B204" s="20" t="str">
        <f t="shared" si="4"/>
        <v>Saint Barthélemy</v>
      </c>
      <c r="C204" s="19" t="str">
        <f t="shared" si="5"/>
        <v>in Saint Barthélemy</v>
      </c>
    </row>
    <row r="205" spans="1:3">
      <c r="A205" s="19" t="s">
        <v>187</v>
      </c>
      <c r="B205" s="20" t="str">
        <f t="shared" si="4"/>
        <v>Saint Helena</v>
      </c>
      <c r="C205" s="19" t="str">
        <f t="shared" si="5"/>
        <v>in Saint Helena</v>
      </c>
    </row>
    <row r="206" spans="1:3">
      <c r="A206" s="19" t="s">
        <v>188</v>
      </c>
      <c r="B206" s="20" t="str">
        <f t="shared" si="4"/>
        <v>Saint Kitts and Nevis</v>
      </c>
      <c r="C206" s="19" t="str">
        <f t="shared" si="5"/>
        <v>in Saint Kitts and Nevis</v>
      </c>
    </row>
    <row r="207" spans="1:3">
      <c r="A207" s="19" t="s">
        <v>189</v>
      </c>
      <c r="B207" s="20" t="str">
        <f t="shared" si="4"/>
        <v>Saint Lucia</v>
      </c>
      <c r="C207" s="19" t="str">
        <f t="shared" si="5"/>
        <v>in Saint Lucia</v>
      </c>
    </row>
    <row r="208" spans="1:3">
      <c r="A208" s="19" t="s">
        <v>190</v>
      </c>
      <c r="B208" s="20" t="str">
        <f t="shared" si="4"/>
        <v>Saint Martin (French part)</v>
      </c>
      <c r="C208" s="19" t="str">
        <f t="shared" si="5"/>
        <v>in Saint Martin (French part)</v>
      </c>
    </row>
    <row r="209" spans="1:3">
      <c r="A209" s="21" t="s">
        <v>191</v>
      </c>
      <c r="B209" s="20" t="str">
        <f t="shared" si="4"/>
        <v>Saint Pierre and Miquelon</v>
      </c>
      <c r="C209" s="19" t="str">
        <f t="shared" si="5"/>
        <v>in Saint Pierre and Miquelon</v>
      </c>
    </row>
    <row r="210" spans="1:3">
      <c r="A210" s="19" t="s">
        <v>192</v>
      </c>
      <c r="B210" s="20" t="str">
        <f t="shared" si="4"/>
        <v>Saint Vincent and the Grenadines</v>
      </c>
      <c r="C210" s="19" t="str">
        <f t="shared" si="5"/>
        <v>in Saint Vincent and the Grenadines</v>
      </c>
    </row>
    <row r="211" spans="1:3">
      <c r="A211" s="19" t="s">
        <v>193</v>
      </c>
      <c r="B211" s="20" t="str">
        <f t="shared" si="4"/>
        <v>Samoa</v>
      </c>
      <c r="C211" s="19" t="str">
        <f t="shared" si="5"/>
        <v>in Samoa</v>
      </c>
    </row>
    <row r="212" spans="1:3">
      <c r="A212" s="19" t="s">
        <v>194</v>
      </c>
      <c r="B212" s="20" t="str">
        <f t="shared" si="4"/>
        <v>San Marino</v>
      </c>
      <c r="C212" s="19" t="str">
        <f t="shared" si="5"/>
        <v>in San Marino</v>
      </c>
    </row>
    <row r="213" spans="1:3">
      <c r="A213" s="19" t="s">
        <v>195</v>
      </c>
      <c r="B213" s="20" t="str">
        <f t="shared" si="4"/>
        <v>Sao Tome and Principe</v>
      </c>
      <c r="C213" s="19" t="str">
        <f t="shared" si="5"/>
        <v>in Sao Tome and Principe</v>
      </c>
    </row>
    <row r="214" spans="1:3">
      <c r="A214" s="19" t="s">
        <v>196</v>
      </c>
      <c r="B214" s="20" t="str">
        <f t="shared" si="4"/>
        <v>Sark</v>
      </c>
      <c r="C214" s="19" t="str">
        <f t="shared" si="5"/>
        <v>in Sark</v>
      </c>
    </row>
    <row r="215" spans="1:3">
      <c r="A215" s="19" t="s">
        <v>197</v>
      </c>
      <c r="B215" s="20" t="str">
        <f t="shared" si="4"/>
        <v>Saudi Arabia</v>
      </c>
      <c r="C215" s="19" t="str">
        <f t="shared" si="5"/>
        <v>in Saudi Arabia</v>
      </c>
    </row>
    <row r="216" spans="1:3">
      <c r="A216" s="19" t="s">
        <v>198</v>
      </c>
      <c r="B216" s="20" t="str">
        <f t="shared" si="4"/>
        <v>Senegal</v>
      </c>
      <c r="C216" s="19" t="str">
        <f t="shared" si="5"/>
        <v>in Senegal</v>
      </c>
    </row>
    <row r="217" spans="1:3">
      <c r="A217" s="19" t="s">
        <v>199</v>
      </c>
      <c r="B217" s="20" t="str">
        <f t="shared" si="4"/>
        <v>Serbia</v>
      </c>
      <c r="C217" s="19" t="str">
        <f t="shared" si="5"/>
        <v>in Serbia</v>
      </c>
    </row>
    <row r="218" spans="1:3">
      <c r="A218" s="19" t="s">
        <v>200</v>
      </c>
      <c r="B218" s="20" t="str">
        <f t="shared" si="4"/>
        <v>Seychelles</v>
      </c>
      <c r="C218" s="19" t="str">
        <f t="shared" si="5"/>
        <v>in Seychelles</v>
      </c>
    </row>
    <row r="219" spans="1:3">
      <c r="A219" s="19" t="s">
        <v>201</v>
      </c>
      <c r="B219" s="20" t="str">
        <f t="shared" ref="B219:B267" si="6" xml:space="preserve"> "" &amp; A220</f>
        <v>Sierra Leone</v>
      </c>
      <c r="C219" s="19" t="str">
        <f t="shared" ref="C219:C267" si="7" xml:space="preserve"> "in " &amp; A220 &amp; ""</f>
        <v>in Sierra Leone</v>
      </c>
    </row>
    <row r="220" spans="1:3">
      <c r="A220" s="19" t="s">
        <v>202</v>
      </c>
      <c r="B220" s="20" t="str">
        <f t="shared" si="6"/>
        <v>Singapore</v>
      </c>
      <c r="C220" s="19" t="str">
        <f t="shared" si="7"/>
        <v>in Singapore</v>
      </c>
    </row>
    <row r="221" spans="1:3">
      <c r="A221" s="19" t="s">
        <v>203</v>
      </c>
      <c r="B221" s="20" t="str">
        <f t="shared" si="6"/>
        <v>Sint Maarten (Dutch part)</v>
      </c>
      <c r="C221" s="19" t="str">
        <f t="shared" si="7"/>
        <v>in Sint Maarten (Dutch part)</v>
      </c>
    </row>
    <row r="222" spans="1:3">
      <c r="A222" s="21" t="s">
        <v>204</v>
      </c>
      <c r="B222" s="20" t="str">
        <f t="shared" si="6"/>
        <v>Slovakia</v>
      </c>
      <c r="C222" s="19" t="str">
        <f t="shared" si="7"/>
        <v>in Slovakia</v>
      </c>
    </row>
    <row r="223" spans="1:3">
      <c r="A223" s="19" t="s">
        <v>205</v>
      </c>
      <c r="B223" s="20" t="str">
        <f t="shared" si="6"/>
        <v>Slovenia</v>
      </c>
      <c r="C223" s="19" t="str">
        <f t="shared" si="7"/>
        <v>in Slovenia</v>
      </c>
    </row>
    <row r="224" spans="1:3">
      <c r="A224" s="19" t="s">
        <v>206</v>
      </c>
      <c r="B224" s="20" t="str">
        <f t="shared" si="6"/>
        <v>Solomon Islands</v>
      </c>
      <c r="C224" s="19" t="str">
        <f t="shared" si="7"/>
        <v>in Solomon Islands</v>
      </c>
    </row>
    <row r="225" spans="1:3">
      <c r="A225" s="19" t="s">
        <v>207</v>
      </c>
      <c r="B225" s="20" t="str">
        <f t="shared" si="6"/>
        <v>Somalia</v>
      </c>
      <c r="C225" s="19" t="str">
        <f t="shared" si="7"/>
        <v>in Somalia</v>
      </c>
    </row>
    <row r="226" spans="1:3">
      <c r="A226" s="19" t="s">
        <v>208</v>
      </c>
      <c r="B226" s="20" t="str">
        <f t="shared" si="6"/>
        <v>South Africa</v>
      </c>
      <c r="C226" s="19" t="str">
        <f t="shared" si="7"/>
        <v>in South Africa</v>
      </c>
    </row>
    <row r="227" spans="1:3">
      <c r="A227" s="19" t="s">
        <v>209</v>
      </c>
      <c r="B227" s="20" t="str">
        <f t="shared" si="6"/>
        <v>South Sudan</v>
      </c>
      <c r="C227" s="19" t="str">
        <f t="shared" si="7"/>
        <v>in South Sudan</v>
      </c>
    </row>
    <row r="228" spans="1:3">
      <c r="A228" s="19" t="s">
        <v>210</v>
      </c>
      <c r="B228" s="20" t="str">
        <f t="shared" si="6"/>
        <v>Spain</v>
      </c>
      <c r="C228" s="19" t="str">
        <f t="shared" si="7"/>
        <v>in Spain</v>
      </c>
    </row>
    <row r="229" spans="1:3">
      <c r="A229" s="19" t="s">
        <v>211</v>
      </c>
      <c r="B229" s="20" t="str">
        <f t="shared" si="6"/>
        <v>Sri Lanka</v>
      </c>
      <c r="C229" s="19" t="str">
        <f t="shared" si="7"/>
        <v>in Sri Lanka</v>
      </c>
    </row>
    <row r="230" spans="1:3">
      <c r="A230" s="19" t="s">
        <v>212</v>
      </c>
      <c r="B230" s="20" t="str">
        <f t="shared" si="6"/>
        <v>State of Palestine</v>
      </c>
      <c r="C230" s="19" t="str">
        <f t="shared" si="7"/>
        <v>in State of Palestine</v>
      </c>
    </row>
    <row r="231" spans="1:3">
      <c r="A231" s="19" t="s">
        <v>213</v>
      </c>
      <c r="B231" s="20" t="str">
        <f t="shared" si="6"/>
        <v>Sudan</v>
      </c>
      <c r="C231" s="19" t="str">
        <f t="shared" si="7"/>
        <v>in Sudan</v>
      </c>
    </row>
    <row r="232" spans="1:3">
      <c r="A232" s="19" t="s">
        <v>214</v>
      </c>
      <c r="B232" s="20" t="str">
        <f t="shared" si="6"/>
        <v>Suriname</v>
      </c>
      <c r="C232" s="19" t="str">
        <f t="shared" si="7"/>
        <v>in Suriname</v>
      </c>
    </row>
    <row r="233" spans="1:3">
      <c r="A233" s="19" t="s">
        <v>215</v>
      </c>
      <c r="B233" s="20" t="str">
        <f t="shared" si="6"/>
        <v>Svalbard and Jan Mayen Islands</v>
      </c>
      <c r="C233" s="19" t="str">
        <f t="shared" si="7"/>
        <v>in Svalbard and Jan Mayen Islands</v>
      </c>
    </row>
    <row r="234" spans="1:3">
      <c r="A234" s="19" t="s">
        <v>216</v>
      </c>
      <c r="B234" s="20" t="str">
        <f t="shared" si="6"/>
        <v>Swaziland</v>
      </c>
      <c r="C234" s="19" t="str">
        <f t="shared" si="7"/>
        <v>in Swaziland</v>
      </c>
    </row>
    <row r="235" spans="1:3">
      <c r="A235" s="19" t="s">
        <v>217</v>
      </c>
      <c r="B235" s="20" t="str">
        <f t="shared" si="6"/>
        <v>Sweden</v>
      </c>
      <c r="C235" s="19" t="str">
        <f t="shared" si="7"/>
        <v>in Sweden</v>
      </c>
    </row>
    <row r="236" spans="1:3">
      <c r="A236" s="19" t="s">
        <v>218</v>
      </c>
      <c r="B236" s="20" t="str">
        <f t="shared" si="6"/>
        <v>Switzerland</v>
      </c>
      <c r="C236" s="19" t="str">
        <f t="shared" si="7"/>
        <v>in Switzerland</v>
      </c>
    </row>
    <row r="237" spans="1:3">
      <c r="A237" s="19" t="s">
        <v>219</v>
      </c>
      <c r="B237" s="20" t="str">
        <f t="shared" si="6"/>
        <v>Syrian Arab Republic</v>
      </c>
      <c r="C237" s="19" t="str">
        <f t="shared" si="7"/>
        <v>in Syrian Arab Republic</v>
      </c>
    </row>
    <row r="238" spans="1:3">
      <c r="A238" s="19" t="s">
        <v>220</v>
      </c>
      <c r="B238" s="20" t="str">
        <f t="shared" si="6"/>
        <v>Tajikistan</v>
      </c>
      <c r="C238" s="19" t="str">
        <f t="shared" si="7"/>
        <v>in Tajikistan</v>
      </c>
    </row>
    <row r="239" spans="1:3">
      <c r="A239" s="19" t="s">
        <v>221</v>
      </c>
      <c r="B239" s="20" t="str">
        <f t="shared" si="6"/>
        <v>Thailand</v>
      </c>
      <c r="C239" s="19" t="str">
        <f t="shared" si="7"/>
        <v>in Thailand</v>
      </c>
    </row>
    <row r="240" spans="1:3">
      <c r="A240" s="19" t="s">
        <v>222</v>
      </c>
      <c r="B240" s="20" t="str">
        <f t="shared" si="6"/>
        <v>The former Yugoslav Republic of Macedonia</v>
      </c>
      <c r="C240" s="19" t="str">
        <f t="shared" si="7"/>
        <v>in The former Yugoslav Republic of Macedonia</v>
      </c>
    </row>
    <row r="241" spans="1:3" ht="25">
      <c r="A241" s="19" t="s">
        <v>223</v>
      </c>
      <c r="B241" s="20" t="str">
        <f t="shared" si="6"/>
        <v>Timor-Leste</v>
      </c>
      <c r="C241" s="19" t="str">
        <f t="shared" si="7"/>
        <v>in Timor-Leste</v>
      </c>
    </row>
    <row r="242" spans="1:3">
      <c r="A242" s="19" t="s">
        <v>224</v>
      </c>
      <c r="B242" s="20" t="str">
        <f t="shared" si="6"/>
        <v>Togo</v>
      </c>
      <c r="C242" s="19" t="str">
        <f t="shared" si="7"/>
        <v>in Togo</v>
      </c>
    </row>
    <row r="243" spans="1:3">
      <c r="A243" s="19" t="s">
        <v>225</v>
      </c>
      <c r="B243" s="20" t="str">
        <f t="shared" si="6"/>
        <v>Tokelau</v>
      </c>
      <c r="C243" s="19" t="str">
        <f t="shared" si="7"/>
        <v>in Tokelau</v>
      </c>
    </row>
    <row r="244" spans="1:3">
      <c r="A244" s="19" t="s">
        <v>226</v>
      </c>
      <c r="B244" s="20" t="str">
        <f t="shared" si="6"/>
        <v>Tonga</v>
      </c>
      <c r="C244" s="19" t="str">
        <f t="shared" si="7"/>
        <v>in Tonga</v>
      </c>
    </row>
    <row r="245" spans="1:3">
      <c r="A245" s="19" t="s">
        <v>227</v>
      </c>
      <c r="B245" s="20" t="str">
        <f t="shared" si="6"/>
        <v>Trinidad and Tobago</v>
      </c>
      <c r="C245" s="19" t="str">
        <f t="shared" si="7"/>
        <v>in Trinidad and Tobago</v>
      </c>
    </row>
    <row r="246" spans="1:3">
      <c r="A246" s="19" t="s">
        <v>228</v>
      </c>
      <c r="B246" s="20" t="str">
        <f t="shared" si="6"/>
        <v>Tunisia</v>
      </c>
      <c r="C246" s="19" t="str">
        <f t="shared" si="7"/>
        <v>in Tunisia</v>
      </c>
    </row>
    <row r="247" spans="1:3">
      <c r="A247" s="19" t="s">
        <v>229</v>
      </c>
      <c r="B247" s="20" t="str">
        <f t="shared" si="6"/>
        <v>Turkey</v>
      </c>
      <c r="C247" s="19" t="str">
        <f t="shared" si="7"/>
        <v>in Turkey</v>
      </c>
    </row>
    <row r="248" spans="1:3">
      <c r="A248" s="19" t="s">
        <v>230</v>
      </c>
      <c r="B248" s="20" t="str">
        <f t="shared" si="6"/>
        <v>Turkmenistan</v>
      </c>
      <c r="C248" s="19" t="str">
        <f t="shared" si="7"/>
        <v>in Turkmenistan</v>
      </c>
    </row>
    <row r="249" spans="1:3">
      <c r="A249" s="19" t="s">
        <v>231</v>
      </c>
      <c r="B249" s="20" t="str">
        <f t="shared" si="6"/>
        <v>Turks and Caicos Islands</v>
      </c>
      <c r="C249" s="19" t="str">
        <f t="shared" si="7"/>
        <v>in Turks and Caicos Islands</v>
      </c>
    </row>
    <row r="250" spans="1:3">
      <c r="A250" s="19" t="s">
        <v>232</v>
      </c>
      <c r="B250" s="20" t="str">
        <f t="shared" si="6"/>
        <v>Tuvalu</v>
      </c>
      <c r="C250" s="19" t="str">
        <f t="shared" si="7"/>
        <v>in Tuvalu</v>
      </c>
    </row>
    <row r="251" spans="1:3">
      <c r="A251" s="19" t="s">
        <v>233</v>
      </c>
      <c r="B251" s="20" t="str">
        <f t="shared" si="6"/>
        <v>Uganda</v>
      </c>
      <c r="C251" s="19" t="str">
        <f t="shared" si="7"/>
        <v>in Uganda</v>
      </c>
    </row>
    <row r="252" spans="1:3">
      <c r="A252" s="19" t="s">
        <v>234</v>
      </c>
      <c r="B252" s="20" t="str">
        <f t="shared" si="6"/>
        <v>Ukraine</v>
      </c>
      <c r="C252" s="19" t="str">
        <f t="shared" si="7"/>
        <v>in Ukraine</v>
      </c>
    </row>
    <row r="253" spans="1:3">
      <c r="A253" s="19" t="s">
        <v>235</v>
      </c>
      <c r="B253" s="20" t="str">
        <f t="shared" si="6"/>
        <v>United Arab Emirates</v>
      </c>
      <c r="C253" s="19" t="str">
        <f t="shared" si="7"/>
        <v>in United Arab Emirates</v>
      </c>
    </row>
    <row r="254" spans="1:3">
      <c r="A254" s="19" t="s">
        <v>236</v>
      </c>
      <c r="B254" s="20" t="str">
        <f t="shared" si="6"/>
        <v>United Kingdom of Great Britain and Northern Ireland</v>
      </c>
      <c r="C254" s="19" t="str">
        <f t="shared" si="7"/>
        <v>in United Kingdom of Great Britain and Northern Ireland</v>
      </c>
    </row>
    <row r="255" spans="1:3" ht="25">
      <c r="A255" s="19" t="s">
        <v>237</v>
      </c>
      <c r="B255" s="20" t="str">
        <f t="shared" si="6"/>
        <v>United Republic of Tanzania</v>
      </c>
      <c r="C255" s="19" t="str">
        <f t="shared" si="7"/>
        <v>in United Republic of Tanzania</v>
      </c>
    </row>
    <row r="256" spans="1:3">
      <c r="A256" s="19" t="s">
        <v>238</v>
      </c>
      <c r="B256" s="20" t="str">
        <f t="shared" si="6"/>
        <v>United States of America</v>
      </c>
      <c r="C256" s="19" t="str">
        <f t="shared" si="7"/>
        <v>in United States of America</v>
      </c>
    </row>
    <row r="257" spans="1:3">
      <c r="A257" s="19" t="s">
        <v>239</v>
      </c>
      <c r="B257" s="20" t="str">
        <f t="shared" si="6"/>
        <v>United States Virgin Islands</v>
      </c>
      <c r="C257" s="19" t="str">
        <f t="shared" si="7"/>
        <v>in United States Virgin Islands</v>
      </c>
    </row>
    <row r="258" spans="1:3">
      <c r="A258" s="19" t="s">
        <v>240</v>
      </c>
      <c r="B258" s="20" t="str">
        <f t="shared" si="6"/>
        <v>Uruguay</v>
      </c>
      <c r="C258" s="19" t="str">
        <f t="shared" si="7"/>
        <v>in Uruguay</v>
      </c>
    </row>
    <row r="259" spans="1:3">
      <c r="A259" s="19" t="s">
        <v>241</v>
      </c>
      <c r="B259" s="20" t="str">
        <f t="shared" si="6"/>
        <v>Uzbekistan</v>
      </c>
      <c r="C259" s="19" t="str">
        <f t="shared" si="7"/>
        <v>in Uzbekistan</v>
      </c>
    </row>
    <row r="260" spans="1:3">
      <c r="A260" s="19" t="s">
        <v>242</v>
      </c>
      <c r="B260" s="20" t="str">
        <f t="shared" si="6"/>
        <v>Vanuatu</v>
      </c>
      <c r="C260" s="19" t="str">
        <f t="shared" si="7"/>
        <v>in Vanuatu</v>
      </c>
    </row>
    <row r="261" spans="1:3">
      <c r="A261" s="19" t="s">
        <v>243</v>
      </c>
      <c r="B261" s="20" t="str">
        <f t="shared" si="6"/>
        <v>Venezuela (Bolivarian Republic of)</v>
      </c>
      <c r="C261" s="19" t="str">
        <f t="shared" si="7"/>
        <v>in Venezuela (Bolivarian Republic of)</v>
      </c>
    </row>
    <row r="262" spans="1:3" ht="25">
      <c r="A262" s="19" t="s">
        <v>244</v>
      </c>
      <c r="B262" s="20" t="str">
        <f t="shared" si="6"/>
        <v>Viet Nam</v>
      </c>
      <c r="C262" s="19" t="str">
        <f t="shared" si="7"/>
        <v>in Viet Nam</v>
      </c>
    </row>
    <row r="263" spans="1:3">
      <c r="A263" s="19" t="s">
        <v>245</v>
      </c>
      <c r="B263" s="20" t="str">
        <f t="shared" si="6"/>
        <v>Wallis and Futuna Islands</v>
      </c>
      <c r="C263" s="19" t="str">
        <f t="shared" si="7"/>
        <v>in Wallis and Futuna Islands</v>
      </c>
    </row>
    <row r="264" spans="1:3">
      <c r="A264" s="19" t="s">
        <v>246</v>
      </c>
      <c r="B264" s="20" t="str">
        <f t="shared" si="6"/>
        <v>Western Sahara</v>
      </c>
      <c r="C264" s="19" t="str">
        <f t="shared" si="7"/>
        <v>in Western Sahara</v>
      </c>
    </row>
    <row r="265" spans="1:3">
      <c r="A265" s="19" t="s">
        <v>247</v>
      </c>
      <c r="B265" s="20" t="str">
        <f t="shared" si="6"/>
        <v>Yemen</v>
      </c>
      <c r="C265" s="19" t="str">
        <f t="shared" si="7"/>
        <v>in Yemen</v>
      </c>
    </row>
    <row r="266" spans="1:3">
      <c r="A266" s="19" t="s">
        <v>248</v>
      </c>
      <c r="B266" s="20" t="str">
        <f t="shared" si="6"/>
        <v>Zambia</v>
      </c>
      <c r="C266" s="19" t="str">
        <f t="shared" si="7"/>
        <v>in Zambia</v>
      </c>
    </row>
    <row r="267" spans="1:3">
      <c r="A267" s="19" t="s">
        <v>249</v>
      </c>
      <c r="B267" s="20" t="str">
        <f t="shared" si="6"/>
        <v>Zimbabwe</v>
      </c>
      <c r="C267" s="19" t="str">
        <f t="shared" si="7"/>
        <v>in Zimbabwe</v>
      </c>
    </row>
    <row r="268" spans="1:3">
      <c r="A268" s="19" t="s">
        <v>250</v>
      </c>
      <c r="B268" s="18"/>
      <c r="C268" s="18"/>
    </row>
    <row r="269" spans="1:3">
      <c r="B269" s="18"/>
      <c r="C269" s="18"/>
    </row>
    <row r="270" spans="1:3">
      <c r="B270" s="18"/>
      <c r="C270" s="18"/>
    </row>
    <row r="271" spans="1:3">
      <c r="B271" s="18"/>
      <c r="C271" s="18"/>
    </row>
  </sheetData>
  <sheetProtection selectLockedCells="1"/>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55FF0935B17DB249951668C502992FB8" ma:contentTypeVersion="6" ma:contentTypeDescription="Ein neues Dokument erstellen." ma:contentTypeScope="" ma:versionID="512a7f237073ebfe2a8b2fd2857e7f06">
  <xsd:schema xmlns:xsd="http://www.w3.org/2001/XMLSchema" xmlns:xs="http://www.w3.org/2001/XMLSchema" xmlns:p="http://schemas.microsoft.com/office/2006/metadata/properties" xmlns:ns2="edaf9869-2391-4b44-b598-b590fd68bf6d" xmlns:ns3="36b4c78f-7b09-40cc-a6ed-6b365f75d074" targetNamespace="http://schemas.microsoft.com/office/2006/metadata/properties" ma:root="true" ma:fieldsID="fe884224995e2410451b9ed33af70813" ns2:_="" ns3:_="">
    <xsd:import namespace="edaf9869-2391-4b44-b598-b590fd68bf6d"/>
    <xsd:import namespace="36b4c78f-7b09-40cc-a6ed-6b365f75d07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af9869-2391-4b44-b598-b590fd68bf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b4c78f-7b09-40cc-a6ed-6b365f75d074"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D51554E-6559-409A-873A-63E5C408BE90}">
  <ds:schemaRefs>
    <ds:schemaRef ds:uri="http://schemas.microsoft.com/sharepoint/v3/contenttype/forms"/>
  </ds:schemaRefs>
</ds:datastoreItem>
</file>

<file path=customXml/itemProps2.xml><?xml version="1.0" encoding="utf-8"?>
<ds:datastoreItem xmlns:ds="http://schemas.openxmlformats.org/officeDocument/2006/customXml" ds:itemID="{A6FB6B62-6AE5-487B-A5D7-1F8BB30E16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af9869-2391-4b44-b598-b590fd68bf6d"/>
    <ds:schemaRef ds:uri="36b4c78f-7b09-40cc-a6ed-6b365f75d0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41FB30-5C9E-4F1B-8353-DF9556F934FE}">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edaf9869-2391-4b44-b598-b590fd68bf6d"/>
    <ds:schemaRef ds:uri="36b4c78f-7b09-40cc-a6ed-6b365f75d07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CandidateTenderer 1-5</vt:lpstr>
      <vt:lpstr>CandidateTenderer 6-10</vt:lpstr>
      <vt:lpstr>CandidateTenderer 11-15</vt:lpstr>
      <vt:lpstr>CandidateTenderer 16-20</vt:lpstr>
      <vt:lpstr>Overview geographical regions</vt:lpstr>
      <vt:lpstr>Information</vt:lpstr>
      <vt:lpstr>Auswahllisten</vt:lpstr>
      <vt:lpstr>Auswahl_ja_nein</vt:lpstr>
      <vt:lpstr>geeignet_ungeeignet</vt:lpstr>
      <vt:lpstr>Länder_und_Regionen</vt:lpstr>
      <vt:lpstr>Mindestzahl</vt:lpstr>
      <vt:lpstr>'CandidateTenderer 11-15'!Print_Area</vt:lpstr>
      <vt:lpstr>'CandidateTenderer 1-5'!Print_Area</vt:lpstr>
      <vt:lpstr>'CandidateTenderer 16-20'!Print_Area</vt:lpstr>
      <vt:lpstr>'CandidateTenderer 6-10'!Print_Area</vt:lpstr>
      <vt:lpstr>Information!Print_Area</vt:lpstr>
      <vt:lpstr>'Overview geographical regions'!Print_Area</vt:lpstr>
    </vt:vector>
  </TitlesOfParts>
  <Company>GIZ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31-1-6-en, Bewertungsschema zur Prüfung der Eignung von Bewerbern/Bietern, Englisch, Stand September 2021</dc:title>
  <dc:creator>fatch_joa</dc:creator>
  <cp:lastModifiedBy>Dimpho Keitseng</cp:lastModifiedBy>
  <cp:lastPrinted>2021-09-21T12:54:09Z</cp:lastPrinted>
  <dcterms:created xsi:type="dcterms:W3CDTF">2001-02-21T08:54:43Z</dcterms:created>
  <dcterms:modified xsi:type="dcterms:W3CDTF">2022-01-18T13:14:05Z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0x01010055FF0935B17DB249951668C502992FB8</vt:lpwstr>
  </property>
</Properties>
</file>